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90" windowWidth="15480" windowHeight="11640"/>
  </bookViews>
  <sheets>
    <sheet name="Zápis o utkání" sheetId="1" r:id="rId1"/>
  </sheets>
  <calcPr calcId="125725"/>
</workbook>
</file>

<file path=xl/calcChain.xml><?xml version="1.0" encoding="utf-8"?>
<calcChain xmlns="http://schemas.openxmlformats.org/spreadsheetml/2006/main">
  <c r="Q25" i="1"/>
  <c r="G25"/>
  <c r="G23"/>
  <c r="G24"/>
  <c r="G26"/>
  <c r="Q23"/>
  <c r="Q24"/>
  <c r="Q26"/>
  <c r="G27"/>
  <c r="Q27"/>
  <c r="G10"/>
  <c r="G8"/>
  <c r="G9"/>
  <c r="G11"/>
  <c r="Q8"/>
  <c r="H8"/>
  <c r="R8"/>
  <c r="Q9"/>
  <c r="Q10"/>
  <c r="Q11"/>
  <c r="Q14"/>
  <c r="H14"/>
  <c r="R14"/>
  <c r="G13"/>
  <c r="G14"/>
  <c r="G15"/>
  <c r="G16"/>
  <c r="Q13"/>
  <c r="Q15"/>
  <c r="Q16"/>
  <c r="Q21"/>
  <c r="G18"/>
  <c r="G19"/>
  <c r="G20"/>
  <c r="G21"/>
  <c r="Q18"/>
  <c r="Q19"/>
  <c r="Q20"/>
  <c r="G28"/>
  <c r="G29"/>
  <c r="G30"/>
  <c r="G31"/>
  <c r="Q28"/>
  <c r="Q29"/>
  <c r="Q30"/>
  <c r="Q31"/>
  <c r="G32"/>
  <c r="G33"/>
  <c r="G34"/>
  <c r="G35"/>
  <c r="G36"/>
  <c r="Q33"/>
  <c r="Q34"/>
  <c r="Q35"/>
  <c r="Q36"/>
  <c r="G37"/>
  <c r="Q32"/>
  <c r="Q37"/>
  <c r="H25"/>
  <c r="H27"/>
  <c r="R25"/>
  <c r="R27"/>
  <c r="I26"/>
  <c r="S26"/>
  <c r="H10"/>
  <c r="R10"/>
  <c r="H9"/>
  <c r="R9"/>
  <c r="H16"/>
  <c r="R16"/>
  <c r="H20"/>
  <c r="R20"/>
  <c r="H21"/>
  <c r="R21"/>
  <c r="H32"/>
  <c r="I31"/>
  <c r="S31"/>
  <c r="A45"/>
  <c r="H24"/>
  <c r="R24"/>
  <c r="H26"/>
  <c r="R26"/>
  <c r="H28"/>
  <c r="R28"/>
  <c r="H29"/>
  <c r="R29"/>
  <c r="H30"/>
  <c r="R30"/>
  <c r="H31"/>
  <c r="R31"/>
  <c r="R32"/>
  <c r="H33"/>
  <c r="R33"/>
  <c r="P27"/>
  <c r="P32"/>
  <c r="O27"/>
  <c r="O32"/>
  <c r="N27"/>
  <c r="N32"/>
  <c r="F27"/>
  <c r="F32"/>
  <c r="E27"/>
  <c r="E32"/>
  <c r="D27"/>
  <c r="D32"/>
  <c r="H35"/>
  <c r="R35"/>
  <c r="H36"/>
  <c r="R36"/>
  <c r="H34"/>
  <c r="R34"/>
  <c r="H23"/>
  <c r="R23"/>
  <c r="H19"/>
  <c r="R19"/>
  <c r="Q22"/>
  <c r="H18"/>
  <c r="R18"/>
  <c r="G22"/>
  <c r="Q17"/>
  <c r="H15"/>
  <c r="R15"/>
  <c r="G17"/>
  <c r="N17"/>
  <c r="H13"/>
  <c r="R13"/>
  <c r="Q12"/>
  <c r="G12"/>
  <c r="F12"/>
  <c r="H11"/>
  <c r="R11"/>
  <c r="P12"/>
  <c r="O37"/>
  <c r="N37"/>
  <c r="E37"/>
  <c r="R37"/>
  <c r="P37"/>
  <c r="F37"/>
  <c r="D37"/>
  <c r="H37"/>
  <c r="I36"/>
  <c r="S36"/>
  <c r="O22"/>
  <c r="H22"/>
  <c r="I21"/>
  <c r="S21"/>
  <c r="R22"/>
  <c r="N22"/>
  <c r="E22"/>
  <c r="P22"/>
  <c r="F22"/>
  <c r="D22"/>
  <c r="N12"/>
  <c r="D12"/>
  <c r="D17"/>
  <c r="G39"/>
  <c r="Q39"/>
  <c r="O17"/>
  <c r="F17"/>
  <c r="R17"/>
  <c r="P17"/>
  <c r="E17"/>
  <c r="H17"/>
  <c r="E12"/>
  <c r="O12"/>
  <c r="R12"/>
  <c r="R39"/>
  <c r="H12"/>
  <c r="N39"/>
  <c r="H39"/>
  <c r="E39"/>
  <c r="O39"/>
  <c r="D39"/>
  <c r="I16"/>
  <c r="S16"/>
  <c r="P39"/>
  <c r="F39"/>
  <c r="I11"/>
  <c r="S11"/>
  <c r="I39"/>
  <c r="I41"/>
  <c r="S39"/>
  <c r="S41"/>
</calcChain>
</file>

<file path=xl/sharedStrings.xml><?xml version="1.0" encoding="utf-8"?>
<sst xmlns="http://schemas.openxmlformats.org/spreadsheetml/2006/main" count="98" uniqueCount="59">
  <si>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</si>
  <si>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</si>
  <si>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</si>
  <si>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</si>
  <si>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</si>
  <si>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</si>
  <si>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</si>
  <si>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</si>
  <si>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</si>
  <si>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</si>
  <si>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</si>
  <si>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</si>
  <si>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</si>
  <si>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</si>
  <si>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</si>
  <si>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</si>
  <si>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</si>
  <si>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</si>
  <si>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</si>
  <si>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</si>
  <si>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</si>
  <si>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</si>
  <si>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</si>
  <si>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</si>
  <si>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</si>
  <si>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</si>
  <si>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</si>
  <si>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</si>
  <si>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</si>
  <si>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</si>
  <si>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</si>
  <si>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</si>
  <si>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</si>
  <si>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</si>
  <si>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</si>
  <si>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</si>
  <si>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</si>
  <si>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</si>
  <si>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</si>
  <si>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SKK Jičín</t>
  </si>
  <si>
    <t>TJ START Rychnov n. Kn.</t>
  </si>
  <si>
    <t>Jičín</t>
  </si>
  <si>
    <t>Soukup</t>
  </si>
  <si>
    <t>Jaroslav</t>
  </si>
  <si>
    <t xml:space="preserve">Topičová </t>
  </si>
  <si>
    <t>Natálie</t>
  </si>
  <si>
    <t xml:space="preserve">Portyšová </t>
  </si>
  <si>
    <t>Nikola</t>
  </si>
  <si>
    <t xml:space="preserve">Dřevecký </t>
  </si>
  <si>
    <t>Milan</t>
  </si>
  <si>
    <t>Stančík</t>
  </si>
  <si>
    <t>Matěj</t>
  </si>
  <si>
    <t>Urbánek</t>
  </si>
  <si>
    <t>David</t>
  </si>
  <si>
    <t>Mazáček Martin</t>
  </si>
  <si>
    <t>Hrdinová Martina</t>
  </si>
  <si>
    <t>II/0349</t>
  </si>
  <si>
    <t>25.10.2015     Hrdinová</t>
  </si>
  <si>
    <t>Šmejda Jaroslav</t>
  </si>
</sst>
</file>

<file path=xl/styles.xml><?xml version="1.0" encoding="utf-8"?>
<styleSheet xmlns="http://schemas.openxmlformats.org/spreadsheetml/2006/main">
  <numFmts count="2">
    <numFmt numFmtId="169" formatCode="00000"/>
    <numFmt numFmtId="175" formatCode="0&quot;.&quot;"/>
  </numFmts>
  <fonts count="1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 applyProtection="1"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Fill="1" applyBorder="1" applyAlignment="1" applyProtection="1">
      <alignment horizontal="center" vertical="top"/>
      <protection hidden="1"/>
    </xf>
    <xf numFmtId="0" fontId="4" fillId="0" borderId="3" xfId="0" applyFont="1" applyFill="1" applyBorder="1" applyAlignment="1" applyProtection="1">
      <alignment horizontal="center" vertical="top"/>
      <protection hidden="1"/>
    </xf>
    <xf numFmtId="0" fontId="4" fillId="0" borderId="4" xfId="0" applyFont="1" applyFill="1" applyBorder="1" applyAlignment="1" applyProtection="1">
      <alignment horizontal="center" vertical="top"/>
      <protection hidden="1"/>
    </xf>
    <xf numFmtId="0" fontId="4" fillId="0" borderId="5" xfId="0" applyFont="1" applyFill="1" applyBorder="1" applyAlignment="1" applyProtection="1">
      <alignment horizontal="center" vertical="top"/>
      <protection hidden="1"/>
    </xf>
    <xf numFmtId="0" fontId="4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Protection="1"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9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3" xfId="0" applyFont="1" applyFill="1" applyBorder="1" applyAlignment="1" applyProtection="1">
      <alignment horizontal="center" vertical="center"/>
      <protection locked="0"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locked="0" hidden="1"/>
    </xf>
    <xf numFmtId="0" fontId="9" fillId="0" borderId="17" xfId="0" applyFont="1" applyFill="1" applyBorder="1" applyAlignment="1" applyProtection="1">
      <alignment horizontal="center" vertical="center"/>
      <protection locked="0"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Protection="1">
      <protection hidden="1"/>
    </xf>
    <xf numFmtId="0" fontId="4" fillId="0" borderId="29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0" xfId="0" applyFont="1" applyFill="1" applyBorder="1" applyAlignment="1" applyProtection="1">
      <alignment horizontal="left" indent="1"/>
      <protection hidden="1"/>
    </xf>
    <xf numFmtId="0" fontId="15" fillId="0" borderId="29" xfId="0" applyFont="1" applyFill="1" applyBorder="1" applyAlignment="1" applyProtection="1">
      <alignment horizontal="left" indent="1"/>
      <protection hidden="1"/>
    </xf>
    <xf numFmtId="0" fontId="15" fillId="0" borderId="0" xfId="0" applyFont="1" applyFill="1" applyBorder="1" applyAlignment="1" applyProtection="1">
      <alignment horizontal="left" indent="1"/>
      <protection hidden="1"/>
    </xf>
    <xf numFmtId="0" fontId="4" fillId="0" borderId="31" xfId="0" applyFont="1" applyFill="1" applyBorder="1" applyAlignment="1" applyProtection="1">
      <alignment horizontal="left" indent="1"/>
      <protection hidden="1"/>
    </xf>
    <xf numFmtId="0" fontId="9" fillId="0" borderId="32" xfId="0" applyFont="1" applyFill="1" applyBorder="1" applyAlignment="1" applyProtection="1">
      <alignment horizontal="left" indent="1"/>
      <protection hidden="1"/>
    </xf>
    <xf numFmtId="0" fontId="4" fillId="0" borderId="33" xfId="0" applyFont="1" applyFill="1" applyBorder="1" applyAlignment="1" applyProtection="1">
      <alignment horizontal="left" indent="1"/>
      <protection hidden="1"/>
    </xf>
    <xf numFmtId="0" fontId="4" fillId="0" borderId="34" xfId="0" applyFont="1" applyFill="1" applyBorder="1" applyAlignment="1" applyProtection="1">
      <alignment horizontal="left" indent="1"/>
      <protection hidden="1"/>
    </xf>
    <xf numFmtId="0" fontId="4" fillId="0" borderId="35" xfId="0" applyFont="1" applyFill="1" applyBorder="1" applyAlignment="1" applyProtection="1">
      <alignment horizontal="left" indent="1"/>
      <protection hidden="1"/>
    </xf>
    <xf numFmtId="0" fontId="4" fillId="0" borderId="36" xfId="0" applyFont="1" applyFill="1" applyBorder="1" applyAlignment="1" applyProtection="1">
      <alignment horizontal="left" indent="1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0" fillId="0" borderId="39" xfId="0" applyFill="1" applyBorder="1" applyProtection="1">
      <protection hidden="1"/>
    </xf>
    <xf numFmtId="0" fontId="4" fillId="0" borderId="40" xfId="0" applyFont="1" applyFill="1" applyBorder="1" applyAlignment="1" applyProtection="1">
      <alignment horizontal="center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 horizontal="left" indent="1"/>
      <protection hidden="1"/>
    </xf>
    <xf numFmtId="0" fontId="0" fillId="0" borderId="44" xfId="0" applyFill="1" applyBorder="1" applyAlignment="1" applyProtection="1">
      <alignment horizontal="left" wrapText="1" indent="1"/>
      <protection hidden="1"/>
    </xf>
    <xf numFmtId="0" fontId="0" fillId="0" borderId="45" xfId="0" applyFill="1" applyBorder="1" applyAlignment="1" applyProtection="1">
      <alignment horizontal="left" wrapText="1" indent="1"/>
      <protection hidden="1"/>
    </xf>
    <xf numFmtId="0" fontId="4" fillId="0" borderId="46" xfId="0" applyFont="1" applyFill="1" applyBorder="1" applyAlignment="1" applyProtection="1">
      <protection hidden="1"/>
    </xf>
    <xf numFmtId="0" fontId="4" fillId="0" borderId="46" xfId="0" applyFont="1" applyFill="1" applyBorder="1" applyAlignment="1" applyProtection="1">
      <alignment horizontal="right"/>
      <protection hidden="1"/>
    </xf>
    <xf numFmtId="175" fontId="4" fillId="0" borderId="47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3" xfId="0" applyFont="1" applyFill="1" applyBorder="1" applyAlignment="1" applyProtection="1">
      <alignment horizontal="center" vertical="center"/>
      <protection locked="0" hidden="1"/>
    </xf>
    <xf numFmtId="175" fontId="4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48" xfId="0" applyFont="1" applyFill="1" applyBorder="1" applyAlignment="1" applyProtection="1">
      <alignment horizontal="center" vertical="center"/>
      <protection locked="0" hidden="1"/>
    </xf>
    <xf numFmtId="0" fontId="0" fillId="0" borderId="67" xfId="0" applyFill="1" applyBorder="1" applyProtection="1">
      <protection locked="0" hidden="1"/>
    </xf>
    <xf numFmtId="0" fontId="4" fillId="0" borderId="72" xfId="0" applyFont="1" applyFill="1" applyBorder="1" applyAlignment="1" applyProtection="1">
      <alignment horizontal="left" vertical="center"/>
      <protection locked="0" hidden="1"/>
    </xf>
    <xf numFmtId="0" fontId="4" fillId="0" borderId="73" xfId="0" applyFont="1" applyFill="1" applyBorder="1" applyAlignment="1" applyProtection="1">
      <alignment horizontal="left" vertical="center"/>
      <protection locked="0" hidden="1"/>
    </xf>
    <xf numFmtId="0" fontId="13" fillId="0" borderId="67" xfId="0" applyFont="1" applyFill="1" applyBorder="1" applyAlignment="1" applyProtection="1">
      <alignment horizontal="left" indent="1"/>
      <protection locked="0" hidden="1"/>
    </xf>
    <xf numFmtId="0" fontId="4" fillId="0" borderId="74" xfId="0" applyFont="1" applyFill="1" applyBorder="1" applyAlignment="1" applyProtection="1">
      <alignment horizontal="left" vertical="center"/>
      <protection locked="0" hidden="1"/>
    </xf>
    <xf numFmtId="0" fontId="0" fillId="0" borderId="71" xfId="0" applyFill="1" applyBorder="1" applyAlignment="1" applyProtection="1">
      <alignment horizontal="left" indent="1"/>
      <protection locked="0" hidden="1"/>
    </xf>
    <xf numFmtId="0" fontId="1" fillId="0" borderId="68" xfId="0" applyFont="1" applyFill="1" applyBorder="1" applyAlignment="1" applyProtection="1">
      <alignment horizontal="left" indent="1"/>
      <protection hidden="1"/>
    </xf>
    <xf numFmtId="0" fontId="1" fillId="0" borderId="46" xfId="0" applyFont="1" applyFill="1" applyBorder="1" applyAlignment="1" applyProtection="1">
      <alignment horizontal="left" indent="1"/>
      <protection hidden="1"/>
    </xf>
    <xf numFmtId="0" fontId="1" fillId="0" borderId="69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left" vertical="top" wrapText="1" indent="1"/>
      <protection locked="0" hidden="1"/>
    </xf>
    <xf numFmtId="0" fontId="4" fillId="0" borderId="44" xfId="0" applyFont="1" applyFill="1" applyBorder="1" applyAlignment="1" applyProtection="1">
      <alignment horizontal="left" vertical="top" wrapText="1" indent="1"/>
      <protection locked="0" hidden="1"/>
    </xf>
    <xf numFmtId="0" fontId="4" fillId="0" borderId="45" xfId="0" applyFont="1" applyFill="1" applyBorder="1" applyAlignment="1" applyProtection="1">
      <alignment horizontal="left" vertical="top" wrapText="1" indent="1"/>
      <protection locked="0" hidden="1"/>
    </xf>
    <xf numFmtId="0" fontId="9" fillId="0" borderId="68" xfId="0" applyFont="1" applyFill="1" applyBorder="1" applyAlignment="1" applyProtection="1">
      <alignment horizontal="left" indent="1"/>
      <protection hidden="1"/>
    </xf>
    <xf numFmtId="0" fontId="9" fillId="0" borderId="46" xfId="0" applyFont="1" applyFill="1" applyBorder="1" applyAlignment="1" applyProtection="1">
      <alignment horizontal="left" indent="1"/>
      <protection hidden="1"/>
    </xf>
    <xf numFmtId="0" fontId="9" fillId="0" borderId="69" xfId="0" applyFont="1" applyFill="1" applyBorder="1" applyAlignment="1" applyProtection="1">
      <alignment horizontal="left" indent="1"/>
      <protection hidden="1"/>
    </xf>
    <xf numFmtId="0" fontId="16" fillId="0" borderId="43" xfId="0" applyFont="1" applyFill="1" applyBorder="1" applyAlignment="1" applyProtection="1">
      <alignment horizontal="left" vertical="top" wrapText="1" indent="1"/>
      <protection locked="0" hidden="1"/>
    </xf>
    <xf numFmtId="0" fontId="16" fillId="0" borderId="44" xfId="0" applyFont="1" applyFill="1" applyBorder="1" applyAlignment="1" applyProtection="1">
      <alignment horizontal="left" vertical="top" wrapText="1" indent="1"/>
      <protection locked="0" hidden="1"/>
    </xf>
    <xf numFmtId="0" fontId="16" fillId="0" borderId="45" xfId="0" applyFont="1" applyFill="1" applyBorder="1" applyAlignment="1" applyProtection="1">
      <alignment horizontal="left" vertical="top" wrapText="1" indent="1"/>
      <protection locked="0" hidden="1"/>
    </xf>
    <xf numFmtId="0" fontId="0" fillId="0" borderId="70" xfId="0" applyFill="1" applyBorder="1" applyProtection="1">
      <protection locked="0" hidden="1"/>
    </xf>
    <xf numFmtId="0" fontId="11" fillId="0" borderId="67" xfId="0" applyFont="1" applyFill="1" applyBorder="1" applyAlignment="1" applyProtection="1">
      <alignment horizontal="left" indent="1"/>
      <protection locked="0"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14" fontId="11" fillId="0" borderId="67" xfId="0" applyNumberFormat="1" applyFont="1" applyFill="1" applyBorder="1" applyAlignment="1" applyProtection="1">
      <protection locked="0" hidden="1"/>
    </xf>
    <xf numFmtId="0" fontId="11" fillId="0" borderId="67" xfId="0" applyFont="1" applyFill="1" applyBorder="1" applyAlignment="1" applyProtection="1">
      <protection locked="0" hidden="1"/>
    </xf>
    <xf numFmtId="20" fontId="11" fillId="0" borderId="67" xfId="0" applyNumberFormat="1" applyFont="1" applyFill="1" applyBorder="1" applyAlignment="1" applyProtection="1">
      <alignment horizontal="center"/>
      <protection locked="0" hidden="1"/>
    </xf>
    <xf numFmtId="0" fontId="11" fillId="0" borderId="67" xfId="0" applyFont="1" applyFill="1" applyBorder="1" applyAlignment="1" applyProtection="1">
      <alignment horizontal="center"/>
      <protection locked="0" hidden="1"/>
    </xf>
    <xf numFmtId="0" fontId="11" fillId="0" borderId="70" xfId="0" applyFont="1" applyFill="1" applyBorder="1" applyAlignment="1" applyProtection="1">
      <alignment horizontal="center"/>
      <protection locked="0" hidden="1"/>
    </xf>
    <xf numFmtId="0" fontId="5" fillId="0" borderId="55" xfId="0" applyFont="1" applyFill="1" applyBorder="1" applyAlignment="1" applyProtection="1">
      <alignment horizontal="left" vertical="center" indent="1"/>
      <protection locked="0" hidden="1"/>
    </xf>
    <xf numFmtId="0" fontId="5" fillId="0" borderId="56" xfId="0" applyFont="1" applyFill="1" applyBorder="1" applyAlignment="1" applyProtection="1">
      <alignment horizontal="left" vertical="center" indent="1"/>
      <protection locked="0" hidden="1"/>
    </xf>
    <xf numFmtId="0" fontId="5" fillId="0" borderId="49" xfId="0" applyFont="1" applyFill="1" applyBorder="1" applyAlignment="1" applyProtection="1">
      <alignment horizontal="left" vertical="center" indent="1"/>
      <protection locked="0" hidden="1"/>
    </xf>
    <xf numFmtId="0" fontId="5" fillId="0" borderId="50" xfId="0" applyFont="1" applyFill="1" applyBorder="1" applyAlignment="1" applyProtection="1">
      <alignment horizontal="left" vertical="center" indent="1"/>
      <protection locked="0" hidden="1"/>
    </xf>
    <xf numFmtId="0" fontId="5" fillId="0" borderId="49" xfId="0" applyFont="1" applyFill="1" applyBorder="1" applyAlignment="1" applyProtection="1">
      <alignment horizontal="left" vertical="top" indent="1"/>
      <protection locked="0" hidden="1"/>
    </xf>
    <xf numFmtId="0" fontId="5" fillId="0" borderId="50" xfId="0" applyFont="1" applyFill="1" applyBorder="1" applyAlignment="1" applyProtection="1">
      <alignment horizontal="left" vertical="top" indent="1"/>
      <protection locked="0" hidden="1"/>
    </xf>
    <xf numFmtId="0" fontId="5" fillId="0" borderId="51" xfId="0" applyFont="1" applyFill="1" applyBorder="1" applyAlignment="1" applyProtection="1">
      <alignment horizontal="left" vertical="top" indent="1"/>
      <protection locked="0" hidden="1"/>
    </xf>
    <xf numFmtId="0" fontId="5" fillId="0" borderId="52" xfId="0" applyFont="1" applyFill="1" applyBorder="1" applyAlignment="1" applyProtection="1">
      <alignment horizontal="left" vertical="top" indent="1"/>
      <protection locked="0" hidden="1"/>
    </xf>
    <xf numFmtId="169" fontId="11" fillId="0" borderId="57" xfId="0" applyNumberFormat="1" applyFont="1" applyFill="1" applyBorder="1" applyAlignment="1" applyProtection="1">
      <alignment horizontal="left" vertical="center" indent="1"/>
      <protection locked="0" hidden="1"/>
    </xf>
    <xf numFmtId="169" fontId="0" fillId="0" borderId="58" xfId="0" applyNumberFormat="1" applyFill="1" applyBorder="1" applyAlignment="1" applyProtection="1">
      <alignment horizontal="left" vertical="center" indent="1"/>
      <protection locked="0" hidden="1"/>
    </xf>
    <xf numFmtId="0" fontId="4" fillId="0" borderId="55" xfId="0" applyFont="1" applyFill="1" applyBorder="1" applyAlignment="1" applyProtection="1">
      <alignment horizontal="left" indent="1"/>
      <protection hidden="1"/>
    </xf>
    <xf numFmtId="0" fontId="0" fillId="0" borderId="56" xfId="0" applyFill="1" applyBorder="1" applyAlignment="1" applyProtection="1">
      <alignment horizontal="left" indent="1"/>
      <protection hidden="1"/>
    </xf>
    <xf numFmtId="0" fontId="4" fillId="0" borderId="61" xfId="0" applyFont="1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indent="1"/>
      <protection hidden="1"/>
    </xf>
    <xf numFmtId="0" fontId="7" fillId="0" borderId="23" xfId="0" applyFont="1" applyFill="1" applyBorder="1" applyAlignment="1" applyProtection="1">
      <alignment horizontal="left" vertical="center" indent="1"/>
      <protection locked="0" hidden="1"/>
    </xf>
    <xf numFmtId="0" fontId="8" fillId="0" borderId="23" xfId="0" applyFont="1" applyFill="1" applyBorder="1" applyAlignment="1" applyProtection="1">
      <alignment horizontal="left" vertical="center" indent="1"/>
      <protection locked="0" hidden="1"/>
    </xf>
    <xf numFmtId="0" fontId="8" fillId="0" borderId="24" xfId="0" applyFont="1" applyFill="1" applyBorder="1" applyAlignment="1" applyProtection="1">
      <alignment horizontal="left" vertical="center" indent="1"/>
      <protection locked="0" hidden="1"/>
    </xf>
    <xf numFmtId="0" fontId="5" fillId="0" borderId="67" xfId="0" applyFont="1" applyFill="1" applyBorder="1" applyAlignment="1" applyProtection="1">
      <alignment horizontal="left" indent="1"/>
      <protection locked="0" hidden="1"/>
    </xf>
    <xf numFmtId="0" fontId="4" fillId="0" borderId="0" xfId="0" applyFont="1" applyFill="1" applyAlignment="1" applyProtection="1">
      <alignment horizontal="right"/>
      <protection hidden="1"/>
    </xf>
    <xf numFmtId="14" fontId="5" fillId="0" borderId="67" xfId="0" applyNumberFormat="1" applyFont="1" applyFill="1" applyBorder="1" applyAlignment="1" applyProtection="1">
      <alignment horizontal="center"/>
      <protection locked="0" hidden="1"/>
    </xf>
    <xf numFmtId="0" fontId="5" fillId="0" borderId="67" xfId="0" applyFont="1" applyFill="1" applyBorder="1" applyAlignment="1" applyProtection="1">
      <alignment horizontal="center"/>
      <protection locked="0"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66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53" xfId="0" applyFont="1" applyFill="1" applyBorder="1" applyAlignment="1" applyProtection="1">
      <alignment horizontal="center" vertical="center" wrapText="1"/>
      <protection hidden="1"/>
    </xf>
    <xf numFmtId="0" fontId="4" fillId="0" borderId="54" xfId="0" applyFont="1" applyFill="1" applyBorder="1" applyAlignment="1" applyProtection="1">
      <alignment horizontal="center" vertical="center" wrapText="1"/>
      <protection hidden="1"/>
    </xf>
    <xf numFmtId="0" fontId="4" fillId="0" borderId="63" xfId="0" applyFont="1" applyFill="1" applyBorder="1" applyAlignment="1" applyProtection="1">
      <alignment horizontal="center"/>
      <protection hidden="1"/>
    </xf>
    <xf numFmtId="0" fontId="4" fillId="0" borderId="64" xfId="0" applyFont="1" applyFill="1" applyBorder="1" applyAlignment="1" applyProtection="1">
      <alignment horizontal="center"/>
      <protection hidden="1"/>
    </xf>
    <xf numFmtId="0" fontId="4" fillId="0" borderId="65" xfId="0" applyFont="1" applyFill="1" applyBorder="1" applyAlignment="1" applyProtection="1">
      <alignment horizontal="center"/>
      <protection hidden="1"/>
    </xf>
    <xf numFmtId="0" fontId="4" fillId="0" borderId="59" xfId="0" applyFont="1" applyFill="1" applyBorder="1" applyAlignment="1" applyProtection="1">
      <alignment horizontal="center"/>
      <protection hidden="1"/>
    </xf>
    <xf numFmtId="0" fontId="4" fillId="0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029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66"/>
  <sheetViews>
    <sheetView showGridLines="0" showRowColHeaders="0" tabSelected="1" workbookViewId="0">
      <selection activeCell="M41" sqref="M41:O41"/>
    </sheetView>
  </sheetViews>
  <sheetFormatPr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16384" width="9.140625" style="1"/>
  </cols>
  <sheetData>
    <row r="1" spans="1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4" t="s">
        <v>41</v>
      </c>
      <c r="M1" s="114"/>
      <c r="N1" s="114"/>
      <c r="O1" s="115" t="s">
        <v>37</v>
      </c>
      <c r="P1" s="115"/>
      <c r="Q1" s="116">
        <v>42302</v>
      </c>
      <c r="R1" s="117"/>
      <c r="S1" s="117"/>
    </row>
    <row r="2" spans="1:19" ht="6" customHeight="1" thickBot="1">
      <c r="B2" s="121"/>
      <c r="C2" s="121"/>
    </row>
    <row r="3" spans="1:19" ht="20.100000000000001" customHeight="1" thickBot="1">
      <c r="A3" s="3" t="s">
        <v>2</v>
      </c>
      <c r="B3" s="111" t="s">
        <v>39</v>
      </c>
      <c r="C3" s="112"/>
      <c r="D3" s="112"/>
      <c r="E3" s="112"/>
      <c r="F3" s="112"/>
      <c r="G3" s="112"/>
      <c r="H3" s="112"/>
      <c r="I3" s="113"/>
      <c r="K3" s="3" t="s">
        <v>3</v>
      </c>
      <c r="L3" s="111" t="s">
        <v>40</v>
      </c>
      <c r="M3" s="112"/>
      <c r="N3" s="112"/>
      <c r="O3" s="112"/>
      <c r="P3" s="112"/>
      <c r="Q3" s="112"/>
      <c r="R3" s="112"/>
      <c r="S3" s="113"/>
    </row>
    <row r="4" spans="1:19" ht="5.0999999999999996" customHeight="1" thickBot="1"/>
    <row r="5" spans="1:19" ht="12.95" customHeight="1">
      <c r="A5" s="107" t="s">
        <v>4</v>
      </c>
      <c r="B5" s="108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07" t="s">
        <v>4</v>
      </c>
      <c r="L5" s="108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95" customHeight="1" thickBot="1">
      <c r="A6" s="109" t="s">
        <v>8</v>
      </c>
      <c r="B6" s="110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110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9" ht="5.0999999999999996" customHeight="1" thickBot="1">
      <c r="A7" s="9"/>
      <c r="B7" s="9"/>
      <c r="K7" s="9"/>
      <c r="L7" s="9"/>
    </row>
    <row r="8" spans="1:19" ht="12.95" customHeight="1">
      <c r="A8" s="97" t="s">
        <v>42</v>
      </c>
      <c r="B8" s="98"/>
      <c r="C8" s="10">
        <v>1</v>
      </c>
      <c r="D8" s="11">
        <v>86</v>
      </c>
      <c r="E8" s="12">
        <v>44</v>
      </c>
      <c r="F8" s="12">
        <v>0</v>
      </c>
      <c r="G8" s="13">
        <f>IF(AND(ISBLANK(D8),ISBLANK(E8)),"",D8+E8)</f>
        <v>130</v>
      </c>
      <c r="H8" s="14">
        <f>IF(OR(ISNUMBER($G8),ISNUMBER($Q8)),(SIGN(N($G8)-N($Q8))+1)/2,"")</f>
        <v>1</v>
      </c>
      <c r="I8" s="15"/>
      <c r="K8" s="97" t="s">
        <v>48</v>
      </c>
      <c r="L8" s="98"/>
      <c r="M8" s="10">
        <v>1</v>
      </c>
      <c r="N8" s="11">
        <v>84</v>
      </c>
      <c r="O8" s="12">
        <v>34</v>
      </c>
      <c r="P8" s="12">
        <v>3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95" customHeight="1">
      <c r="A9" s="99"/>
      <c r="B9" s="100"/>
      <c r="C9" s="16">
        <v>2</v>
      </c>
      <c r="D9" s="17">
        <v>94</v>
      </c>
      <c r="E9" s="18">
        <v>36</v>
      </c>
      <c r="F9" s="18">
        <v>2</v>
      </c>
      <c r="G9" s="19">
        <f>IF(AND(ISBLANK(D9),ISBLANK(E9)),"",D9+E9)</f>
        <v>130</v>
      </c>
      <c r="H9" s="20">
        <f>IF(OR(ISNUMBER($G9),ISNUMBER($Q9)),(SIGN(N($G9)-N($Q9))+1)/2,"")</f>
        <v>0</v>
      </c>
      <c r="I9" s="15"/>
      <c r="K9" s="99"/>
      <c r="L9" s="100"/>
      <c r="M9" s="16">
        <v>2</v>
      </c>
      <c r="N9" s="17">
        <v>99</v>
      </c>
      <c r="O9" s="18">
        <v>36</v>
      </c>
      <c r="P9" s="18">
        <v>2</v>
      </c>
      <c r="Q9" s="19">
        <f>IF(AND(ISBLANK(N9),ISBLANK(O9)),"",N9+O9)</f>
        <v>135</v>
      </c>
      <c r="R9" s="20">
        <f>IF(ISNUMBER($H9),1-$H9,"")</f>
        <v>1</v>
      </c>
      <c r="S9" s="15"/>
    </row>
    <row r="10" spans="1:19" ht="12.95" customHeight="1" thickBot="1">
      <c r="A10" s="101" t="s">
        <v>43</v>
      </c>
      <c r="B10" s="102"/>
      <c r="C10" s="16">
        <v>3</v>
      </c>
      <c r="D10" s="17">
        <v>93</v>
      </c>
      <c r="E10" s="18">
        <v>69</v>
      </c>
      <c r="F10" s="18">
        <v>0</v>
      </c>
      <c r="G10" s="19">
        <f>IF(AND(ISBLANK(D10),ISBLANK(E10)),"",D10+E10)</f>
        <v>162</v>
      </c>
      <c r="H10" s="20">
        <f>IF(OR(ISNUMBER($G10),ISNUMBER($Q10)),(SIGN(N($G10)-N($Q10))+1)/2,"")</f>
        <v>1</v>
      </c>
      <c r="I10" s="15"/>
      <c r="K10" s="101" t="s">
        <v>49</v>
      </c>
      <c r="L10" s="102"/>
      <c r="M10" s="16">
        <v>3</v>
      </c>
      <c r="N10" s="17">
        <v>89</v>
      </c>
      <c r="O10" s="18">
        <v>42</v>
      </c>
      <c r="P10" s="18">
        <v>3</v>
      </c>
      <c r="Q10" s="19">
        <f>IF(AND(ISBLANK(N10),ISBLANK(O10)),"",N10+O10)</f>
        <v>131</v>
      </c>
      <c r="R10" s="20">
        <f>IF(ISNUMBER($H10),1-$H10,"")</f>
        <v>0</v>
      </c>
      <c r="S10" s="15"/>
    </row>
    <row r="11" spans="1:19" ht="12.95" customHeight="1">
      <c r="A11" s="103"/>
      <c r="B11" s="104"/>
      <c r="C11" s="21">
        <v>4</v>
      </c>
      <c r="D11" s="22">
        <v>94</v>
      </c>
      <c r="E11" s="23">
        <v>39</v>
      </c>
      <c r="F11" s="23">
        <v>2</v>
      </c>
      <c r="G11" s="24">
        <f>IF(AND(ISBLANK(D11),ISBLANK(E11)),"",D11+E11)</f>
        <v>133</v>
      </c>
      <c r="H11" s="25">
        <f>IF(OR(ISNUMBER($G11),ISNUMBER($Q11)),(SIGN(N($G11)-N($Q11))+1)/2,"")</f>
        <v>0</v>
      </c>
      <c r="I11" s="118">
        <f>IF(ISNUMBER(H12),(SIGN(1000*($H12-$R12)+$G12-$Q12)+1)/2,"")</f>
        <v>1</v>
      </c>
      <c r="K11" s="103"/>
      <c r="L11" s="104"/>
      <c r="M11" s="21">
        <v>4</v>
      </c>
      <c r="N11" s="22">
        <v>89</v>
      </c>
      <c r="O11" s="23">
        <v>50</v>
      </c>
      <c r="P11" s="23">
        <v>2</v>
      </c>
      <c r="Q11" s="24">
        <f>IF(AND(ISBLANK(N11),ISBLANK(O11)),"",N11+O11)</f>
        <v>139</v>
      </c>
      <c r="R11" s="25">
        <f>IF(ISNUMBER($H11),1-$H11,"")</f>
        <v>1</v>
      </c>
      <c r="S11" s="118">
        <f>IF(ISNUMBER($I11),1-$I11,"")</f>
        <v>0</v>
      </c>
    </row>
    <row r="12" spans="1:19" ht="15.95" customHeight="1" thickBot="1">
      <c r="A12" s="105">
        <v>22683</v>
      </c>
      <c r="B12" s="106"/>
      <c r="C12" s="26" t="s">
        <v>12</v>
      </c>
      <c r="D12" s="27">
        <f>IF(ISNUMBER($G12),SUM(D8:D11),"")</f>
        <v>367</v>
      </c>
      <c r="E12" s="28">
        <f>IF(ISNUMBER($G12),SUM(E8:E11),"")</f>
        <v>188</v>
      </c>
      <c r="F12" s="28">
        <f>IF(ISNUMBER($G12),SUM(F8:F11),"")</f>
        <v>4</v>
      </c>
      <c r="G12" s="29">
        <f>IF(SUM($G8:$G11)+SUM($Q8:$Q11)&gt;0,SUM(G8:G11),"")</f>
        <v>555</v>
      </c>
      <c r="H12" s="27">
        <f>IF(ISNUMBER($G12),SUM(H8:H11),"")</f>
        <v>2</v>
      </c>
      <c r="I12" s="119"/>
      <c r="K12" s="105">
        <v>22970</v>
      </c>
      <c r="L12" s="106"/>
      <c r="M12" s="26" t="s">
        <v>12</v>
      </c>
      <c r="N12" s="27">
        <f>IF(ISNUMBER($G12),SUM(N8:N11),"")</f>
        <v>361</v>
      </c>
      <c r="O12" s="28">
        <f>IF(ISNUMBER($G12),SUM(O8:O11),"")</f>
        <v>162</v>
      </c>
      <c r="P12" s="28">
        <f>IF(ISNUMBER($G12),SUM(P8:P11),"")</f>
        <v>10</v>
      </c>
      <c r="Q12" s="29">
        <f>IF(SUM($G8:$G11)+SUM($Q8:$Q11)&gt;0,SUM(Q8:Q11),"")</f>
        <v>523</v>
      </c>
      <c r="R12" s="27">
        <f>IF(ISNUMBER($G12),SUM(R8:R11),"")</f>
        <v>2</v>
      </c>
      <c r="S12" s="119"/>
    </row>
    <row r="13" spans="1:19" ht="12.95" customHeight="1">
      <c r="A13" s="97" t="s">
        <v>44</v>
      </c>
      <c r="B13" s="98"/>
      <c r="C13" s="10">
        <v>1</v>
      </c>
      <c r="D13" s="11">
        <v>88</v>
      </c>
      <c r="E13" s="12">
        <v>45</v>
      </c>
      <c r="F13" s="12">
        <v>1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97" t="s">
        <v>50</v>
      </c>
      <c r="L13" s="98"/>
      <c r="M13" s="10">
        <v>1</v>
      </c>
      <c r="N13" s="11">
        <v>97</v>
      </c>
      <c r="O13" s="12">
        <v>32</v>
      </c>
      <c r="P13" s="12">
        <v>4</v>
      </c>
      <c r="Q13" s="13">
        <f>IF(AND(ISBLANK(N13),ISBLANK(O13)),"",N13+O13)</f>
        <v>129</v>
      </c>
      <c r="R13" s="14">
        <f>IF(ISNUMBER($H13),1-$H13,"")</f>
        <v>0</v>
      </c>
      <c r="S13" s="15"/>
    </row>
    <row r="14" spans="1:19" ht="12.95" customHeight="1">
      <c r="A14" s="99"/>
      <c r="B14" s="100"/>
      <c r="C14" s="16">
        <v>2</v>
      </c>
      <c r="D14" s="17">
        <v>101</v>
      </c>
      <c r="E14" s="18">
        <v>54</v>
      </c>
      <c r="F14" s="18">
        <v>2</v>
      </c>
      <c r="G14" s="19">
        <f>IF(AND(ISBLANK(D14),ISBLANK(E14)),"",D14+E14)</f>
        <v>155</v>
      </c>
      <c r="H14" s="20">
        <f>IF(OR(ISNUMBER($G14),ISNUMBER($Q14)),(SIGN(N($G14)-N($Q14))+1)/2,"")</f>
        <v>1</v>
      </c>
      <c r="I14" s="15"/>
      <c r="K14" s="99"/>
      <c r="L14" s="100"/>
      <c r="M14" s="16">
        <v>2</v>
      </c>
      <c r="N14" s="17">
        <v>97</v>
      </c>
      <c r="O14" s="18">
        <v>39</v>
      </c>
      <c r="P14" s="18">
        <v>1</v>
      </c>
      <c r="Q14" s="19">
        <f>IF(AND(ISBLANK(N14),ISBLANK(O14)),"",N14+O14)</f>
        <v>136</v>
      </c>
      <c r="R14" s="20">
        <f>IF(ISNUMBER($H14),1-$H14,"")</f>
        <v>0</v>
      </c>
      <c r="S14" s="15"/>
    </row>
    <row r="15" spans="1:19" ht="12.95" customHeight="1" thickBot="1">
      <c r="A15" s="101" t="s">
        <v>45</v>
      </c>
      <c r="B15" s="102"/>
      <c r="C15" s="16">
        <v>3</v>
      </c>
      <c r="D15" s="17">
        <v>102</v>
      </c>
      <c r="E15" s="18">
        <v>53</v>
      </c>
      <c r="F15" s="18">
        <v>1</v>
      </c>
      <c r="G15" s="19">
        <f>IF(AND(ISBLANK(D15),ISBLANK(E15)),"",D15+E15)</f>
        <v>155</v>
      </c>
      <c r="H15" s="20">
        <f>IF(OR(ISNUMBER($G15),ISNUMBER($Q15)),(SIGN(N($G15)-N($Q15))+1)/2,"")</f>
        <v>1</v>
      </c>
      <c r="I15" s="15"/>
      <c r="K15" s="101" t="s">
        <v>51</v>
      </c>
      <c r="L15" s="102"/>
      <c r="M15" s="16">
        <v>3</v>
      </c>
      <c r="N15" s="17">
        <v>83</v>
      </c>
      <c r="O15" s="18">
        <v>53</v>
      </c>
      <c r="P15" s="18">
        <v>1</v>
      </c>
      <c r="Q15" s="19">
        <f>IF(AND(ISBLANK(N15),ISBLANK(O15)),"",N15+O15)</f>
        <v>136</v>
      </c>
      <c r="R15" s="20">
        <f>IF(ISNUMBER($H15),1-$H15,"")</f>
        <v>0</v>
      </c>
      <c r="S15" s="15"/>
    </row>
    <row r="16" spans="1:19" ht="12.95" customHeight="1">
      <c r="A16" s="103"/>
      <c r="B16" s="104"/>
      <c r="C16" s="21">
        <v>4</v>
      </c>
      <c r="D16" s="22">
        <v>93</v>
      </c>
      <c r="E16" s="23">
        <v>45</v>
      </c>
      <c r="F16" s="23">
        <v>1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118">
        <f>IF(ISNUMBER(H17),(SIGN(1000*($H17-$R17)+$G17-$Q17)+1)/2,"")</f>
        <v>1</v>
      </c>
      <c r="K16" s="103"/>
      <c r="L16" s="104"/>
      <c r="M16" s="21">
        <v>4</v>
      </c>
      <c r="N16" s="22">
        <v>82</v>
      </c>
      <c r="O16" s="23">
        <v>33</v>
      </c>
      <c r="P16" s="23">
        <v>3</v>
      </c>
      <c r="Q16" s="24">
        <f>IF(AND(ISBLANK(N16),ISBLANK(O16)),"",N16+O16)</f>
        <v>115</v>
      </c>
      <c r="R16" s="25">
        <f>IF(ISNUMBER($H16),1-$H16,"")</f>
        <v>0</v>
      </c>
      <c r="S16" s="118">
        <f>IF(ISNUMBER($I16),1-$I16,"")</f>
        <v>0</v>
      </c>
    </row>
    <row r="17" spans="1:19" ht="15.95" customHeight="1" thickBot="1">
      <c r="A17" s="105">
        <v>21139</v>
      </c>
      <c r="B17" s="106"/>
      <c r="C17" s="26" t="s">
        <v>12</v>
      </c>
      <c r="D17" s="27">
        <f>IF(ISNUMBER($G17),SUM(D13:D16),"")</f>
        <v>384</v>
      </c>
      <c r="E17" s="28">
        <f>IF(ISNUMBER($G17),SUM(E13:E16),"")</f>
        <v>197</v>
      </c>
      <c r="F17" s="28">
        <f>IF(ISNUMBER($G17),SUM(F13:F16),"")</f>
        <v>5</v>
      </c>
      <c r="G17" s="29">
        <f>IF(SUM($G13:$G16)+SUM($Q13:$Q16)&gt;0,SUM(G13:G16),"")</f>
        <v>581</v>
      </c>
      <c r="H17" s="27">
        <f>IF(ISNUMBER($G17),SUM(H13:H16),"")</f>
        <v>4</v>
      </c>
      <c r="I17" s="119"/>
      <c r="K17" s="105">
        <v>21361</v>
      </c>
      <c r="L17" s="106"/>
      <c r="M17" s="26" t="s">
        <v>12</v>
      </c>
      <c r="N17" s="27">
        <f>IF(ISNUMBER($G17),SUM(N13:N16),"")</f>
        <v>359</v>
      </c>
      <c r="O17" s="28">
        <f>IF(ISNUMBER($G17),SUM(O13:O16),"")</f>
        <v>157</v>
      </c>
      <c r="P17" s="28">
        <f>IF(ISNUMBER($G17),SUM(P13:P16),"")</f>
        <v>9</v>
      </c>
      <c r="Q17" s="29">
        <f>IF(SUM($G13:$G16)+SUM($Q13:$Q16)&gt;0,SUM(Q13:Q16),"")</f>
        <v>516</v>
      </c>
      <c r="R17" s="27">
        <f>IF(ISNUMBER($G17),SUM(R13:R16),"")</f>
        <v>0</v>
      </c>
      <c r="S17" s="119"/>
    </row>
    <row r="18" spans="1:19" ht="12.95" customHeight="1">
      <c r="A18" s="97" t="s">
        <v>46</v>
      </c>
      <c r="B18" s="98"/>
      <c r="C18" s="10">
        <v>1</v>
      </c>
      <c r="D18" s="11">
        <v>97</v>
      </c>
      <c r="E18" s="12">
        <v>54</v>
      </c>
      <c r="F18" s="12">
        <v>0</v>
      </c>
      <c r="G18" s="13">
        <f>IF(AND(ISBLANK(D18),ISBLANK(E18)),"",D18+E18)</f>
        <v>151</v>
      </c>
      <c r="H18" s="14">
        <f>IF(OR(ISNUMBER($G18),ISNUMBER($Q18)),(SIGN(N($G18)-N($Q18))+1)/2,"")</f>
        <v>1</v>
      </c>
      <c r="I18" s="15"/>
      <c r="K18" s="97" t="s">
        <v>52</v>
      </c>
      <c r="L18" s="98"/>
      <c r="M18" s="10">
        <v>1</v>
      </c>
      <c r="N18" s="11">
        <v>88</v>
      </c>
      <c r="O18" s="12">
        <v>39</v>
      </c>
      <c r="P18" s="12">
        <v>1</v>
      </c>
      <c r="Q18" s="13">
        <f>IF(AND(ISBLANK(N18),ISBLANK(O18)),"",N18+O18)</f>
        <v>127</v>
      </c>
      <c r="R18" s="14">
        <f>IF(ISNUMBER($H18),1-$H18,"")</f>
        <v>0</v>
      </c>
      <c r="S18" s="15"/>
    </row>
    <row r="19" spans="1:19" ht="12.95" customHeight="1">
      <c r="A19" s="99"/>
      <c r="B19" s="100"/>
      <c r="C19" s="16">
        <v>2</v>
      </c>
      <c r="D19" s="17">
        <v>92</v>
      </c>
      <c r="E19" s="18">
        <v>45</v>
      </c>
      <c r="F19" s="18">
        <v>3</v>
      </c>
      <c r="G19" s="19">
        <f>IF(AND(ISBLANK(D19),ISBLANK(E19)),"",D19+E19)</f>
        <v>137</v>
      </c>
      <c r="H19" s="20">
        <f>IF(OR(ISNUMBER($G19),ISNUMBER($Q19)),(SIGN(N($G19)-N($Q19))+1)/2,"")</f>
        <v>0</v>
      </c>
      <c r="I19" s="15"/>
      <c r="K19" s="99"/>
      <c r="L19" s="100"/>
      <c r="M19" s="16">
        <v>2</v>
      </c>
      <c r="N19" s="17">
        <v>99</v>
      </c>
      <c r="O19" s="18">
        <v>53</v>
      </c>
      <c r="P19" s="18">
        <v>1</v>
      </c>
      <c r="Q19" s="19">
        <f>IF(AND(ISBLANK(N19),ISBLANK(O19)),"",N19+O19)</f>
        <v>152</v>
      </c>
      <c r="R19" s="20">
        <f>IF(ISNUMBER($H19),1-$H19,"")</f>
        <v>1</v>
      </c>
      <c r="S19" s="15"/>
    </row>
    <row r="20" spans="1:19" ht="12.95" customHeight="1" thickBot="1">
      <c r="A20" s="101" t="s">
        <v>47</v>
      </c>
      <c r="B20" s="102"/>
      <c r="C20" s="16">
        <v>3</v>
      </c>
      <c r="D20" s="17">
        <v>85</v>
      </c>
      <c r="E20" s="18">
        <v>33</v>
      </c>
      <c r="F20" s="18">
        <v>2</v>
      </c>
      <c r="G20" s="19">
        <f>IF(AND(ISBLANK(D20),ISBLANK(E20)),"",D20+E20)</f>
        <v>118</v>
      </c>
      <c r="H20" s="20">
        <f>IF(OR(ISNUMBER($G20),ISNUMBER($Q20)),(SIGN(N($G20)-N($Q20))+1)/2,"")</f>
        <v>0</v>
      </c>
      <c r="I20" s="15"/>
      <c r="K20" s="101" t="s">
        <v>53</v>
      </c>
      <c r="L20" s="102"/>
      <c r="M20" s="16">
        <v>3</v>
      </c>
      <c r="N20" s="17">
        <v>99</v>
      </c>
      <c r="O20" s="18">
        <v>61</v>
      </c>
      <c r="P20" s="18">
        <v>0</v>
      </c>
      <c r="Q20" s="19">
        <f>IF(AND(ISBLANK(N20),ISBLANK(O20)),"",N20+O20)</f>
        <v>160</v>
      </c>
      <c r="R20" s="20">
        <f>IF(ISNUMBER($H20),1-$H20,"")</f>
        <v>1</v>
      </c>
      <c r="S20" s="15"/>
    </row>
    <row r="21" spans="1:19" ht="12.95" customHeight="1">
      <c r="A21" s="103"/>
      <c r="B21" s="104"/>
      <c r="C21" s="21">
        <v>4</v>
      </c>
      <c r="D21" s="22">
        <v>105</v>
      </c>
      <c r="E21" s="23">
        <v>35</v>
      </c>
      <c r="F21" s="23">
        <v>4</v>
      </c>
      <c r="G21" s="24">
        <f>IF(AND(ISBLANK(D21),ISBLANK(E21)),"",D21+E21)</f>
        <v>140</v>
      </c>
      <c r="H21" s="25">
        <f>IF(OR(ISNUMBER($G21),ISNUMBER($Q21)),(SIGN(N($G21)-N($Q21))+1)/2,"")</f>
        <v>0</v>
      </c>
      <c r="I21" s="118">
        <f>IF(ISNUMBER(H22),(SIGN(1000*($H22-$R22)+$G22-$Q22)+1)/2,"")</f>
        <v>0</v>
      </c>
      <c r="K21" s="103"/>
      <c r="L21" s="104"/>
      <c r="M21" s="21">
        <v>4</v>
      </c>
      <c r="N21" s="22">
        <v>87</v>
      </c>
      <c r="O21" s="23">
        <v>54</v>
      </c>
      <c r="P21" s="23">
        <v>0</v>
      </c>
      <c r="Q21" s="24">
        <f>IF(AND(ISBLANK(N21),ISBLANK(O21)),"",N21+O21)</f>
        <v>141</v>
      </c>
      <c r="R21" s="25">
        <f>IF(ISNUMBER($H21),1-$H21,"")</f>
        <v>1</v>
      </c>
      <c r="S21" s="118">
        <f>IF(ISNUMBER($I21),1-$I21,"")</f>
        <v>1</v>
      </c>
    </row>
    <row r="22" spans="1:19" ht="15.95" customHeight="1" thickBot="1">
      <c r="A22" s="105">
        <v>20030</v>
      </c>
      <c r="B22" s="106"/>
      <c r="C22" s="26" t="s">
        <v>12</v>
      </c>
      <c r="D22" s="27">
        <f>IF(ISNUMBER($G22),SUM(D18:D21),"")</f>
        <v>379</v>
      </c>
      <c r="E22" s="28">
        <f>IF(ISNUMBER($G22),SUM(E18:E21),"")</f>
        <v>167</v>
      </c>
      <c r="F22" s="28">
        <f>IF(ISNUMBER($G22),SUM(F18:F21),"")</f>
        <v>9</v>
      </c>
      <c r="G22" s="29">
        <f>IF(SUM($G18:$G21)+SUM($Q18:$Q21)&gt;0,SUM(G18:G21),"")</f>
        <v>546</v>
      </c>
      <c r="H22" s="27">
        <f>IF(ISNUMBER($G22),SUM(H18:H21),"")</f>
        <v>1</v>
      </c>
      <c r="I22" s="119"/>
      <c r="K22" s="105">
        <v>21362</v>
      </c>
      <c r="L22" s="106"/>
      <c r="M22" s="26" t="s">
        <v>12</v>
      </c>
      <c r="N22" s="27">
        <f>IF(ISNUMBER($G22),SUM(N18:N21),"")</f>
        <v>373</v>
      </c>
      <c r="O22" s="28">
        <f>IF(ISNUMBER($G22),SUM(O18:O21),"")</f>
        <v>207</v>
      </c>
      <c r="P22" s="28">
        <f>IF(ISNUMBER($G22),SUM(P18:P21),"")</f>
        <v>2</v>
      </c>
      <c r="Q22" s="29">
        <f>IF(SUM($G18:$G21)+SUM($Q18:$Q21)&gt;0,SUM(Q18:Q21),"")</f>
        <v>580</v>
      </c>
      <c r="R22" s="27">
        <f>IF(ISNUMBER($G22),SUM(R18:R21),"")</f>
        <v>3</v>
      </c>
      <c r="S22" s="119"/>
    </row>
    <row r="23" spans="1:19" ht="12.95" customHeight="1">
      <c r="A23" s="97"/>
      <c r="B23" s="98"/>
      <c r="C23" s="10">
        <v>1</v>
      </c>
      <c r="D23" s="11"/>
      <c r="E23" s="12"/>
      <c r="F23" s="12"/>
      <c r="G23" s="13" t="str">
        <f>IF(AND(ISBLANK(D23),ISBLANK(E23)),"",D23+E23)</f>
        <v/>
      </c>
      <c r="H23" s="14" t="str">
        <f>IF(OR(ISNUMBER($G23),ISNUMBER($Q23)),(SIGN(N($G23)-N($Q23))+1)/2,"")</f>
        <v/>
      </c>
      <c r="I23" s="15"/>
      <c r="K23" s="97"/>
      <c r="L23" s="98"/>
      <c r="M23" s="10">
        <v>1</v>
      </c>
      <c r="N23" s="11"/>
      <c r="O23" s="12"/>
      <c r="P23" s="12"/>
      <c r="Q23" s="13" t="str">
        <f>IF(AND(ISBLANK(N23),ISBLANK(O23)),"",N23+O23)</f>
        <v/>
      </c>
      <c r="R23" s="14" t="str">
        <f>IF(ISNUMBER($H23),1-$H23,"")</f>
        <v/>
      </c>
      <c r="S23" s="15"/>
    </row>
    <row r="24" spans="1:19" ht="12.95" customHeight="1">
      <c r="A24" s="99"/>
      <c r="B24" s="100"/>
      <c r="C24" s="16">
        <v>2</v>
      </c>
      <c r="D24" s="17"/>
      <c r="E24" s="18"/>
      <c r="F24" s="18"/>
      <c r="G24" s="19" t="str">
        <f>IF(AND(ISBLANK(D24),ISBLANK(E24)),"",D24+E24)</f>
        <v/>
      </c>
      <c r="H24" s="20" t="str">
        <f>IF(OR(ISNUMBER($G24),ISNUMBER($Q24)),(SIGN(N($G24)-N($Q24))+1)/2,"")</f>
        <v/>
      </c>
      <c r="I24" s="15"/>
      <c r="K24" s="99"/>
      <c r="L24" s="100"/>
      <c r="M24" s="16">
        <v>2</v>
      </c>
      <c r="N24" s="17"/>
      <c r="O24" s="18"/>
      <c r="P24" s="18"/>
      <c r="Q24" s="19" t="str">
        <f>IF(AND(ISBLANK(N24),ISBLANK(O24)),"",N24+O24)</f>
        <v/>
      </c>
      <c r="R24" s="20" t="str">
        <f>IF(ISNUMBER($H24),1-$H24,"")</f>
        <v/>
      </c>
      <c r="S24" s="15"/>
    </row>
    <row r="25" spans="1:19" ht="12.95" customHeight="1" thickBot="1">
      <c r="A25" s="101"/>
      <c r="B25" s="102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101"/>
      <c r="L25" s="102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>
      <c r="A26" s="103"/>
      <c r="B26" s="104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118" t="str">
        <f>IF(ISNUMBER(H27),(SIGN(1000*($H27-$R27)+$G27-$Q27)+1)/2,"")</f>
        <v/>
      </c>
      <c r="K26" s="103"/>
      <c r="L26" s="104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118" t="str">
        <f>IF(ISNUMBER($I26),1-$I26,"")</f>
        <v/>
      </c>
    </row>
    <row r="27" spans="1:19" ht="15.95" customHeight="1" thickBot="1">
      <c r="A27" s="105"/>
      <c r="B27" s="106"/>
      <c r="C27" s="26" t="s">
        <v>12</v>
      </c>
      <c r="D27" s="27" t="str">
        <f>IF(ISNUMBER($G27),SUM(D23:D26),"")</f>
        <v/>
      </c>
      <c r="E27" s="28" t="str">
        <f>IF(ISNUMBER($G27),SUM(E23:E26),"")</f>
        <v/>
      </c>
      <c r="F27" s="28" t="str">
        <f>IF(ISNUMBER($G27),SUM(F23:F26),"")</f>
        <v/>
      </c>
      <c r="G27" s="29" t="str">
        <f>IF(SUM($G23:$G26)+SUM($Q23:$Q26)&gt;0,SUM(G23:G26),"")</f>
        <v/>
      </c>
      <c r="H27" s="27" t="str">
        <f>IF(ISNUMBER($G27),SUM(H23:H26),"")</f>
        <v/>
      </c>
      <c r="I27" s="119"/>
      <c r="K27" s="105"/>
      <c r="L27" s="106"/>
      <c r="M27" s="26" t="s">
        <v>12</v>
      </c>
      <c r="N27" s="27" t="str">
        <f>IF(ISNUMBER($G27),SUM(N23:N26),"")</f>
        <v/>
      </c>
      <c r="O27" s="28" t="str">
        <f>IF(ISNUMBER($G27),SUM(O23:O26),"")</f>
        <v/>
      </c>
      <c r="P27" s="28" t="str">
        <f>IF(ISNUMBER($G27),SUM(P23:P26),"")</f>
        <v/>
      </c>
      <c r="Q27" s="29" t="str">
        <f>IF(SUM($G23:$G26)+SUM($Q23:$Q26)&gt;0,SUM(Q23:Q26),"")</f>
        <v/>
      </c>
      <c r="R27" s="27" t="str">
        <f>IF(ISNUMBER($G27),SUM(R23:R26),"")</f>
        <v/>
      </c>
      <c r="S27" s="119"/>
    </row>
    <row r="28" spans="1:19" ht="12.95" customHeight="1">
      <c r="A28" s="97"/>
      <c r="B28" s="98"/>
      <c r="C28" s="10">
        <v>1</v>
      </c>
      <c r="D28" s="11"/>
      <c r="E28" s="12"/>
      <c r="F28" s="12"/>
      <c r="G28" s="13" t="str">
        <f>IF(AND(ISBLANK(D28),ISBLANK(E28)),"",D28+E28)</f>
        <v/>
      </c>
      <c r="H28" s="14" t="str">
        <f>IF(OR(ISNUMBER($G28),ISNUMBER($Q28)),(SIGN(N($G28)-N($Q28))+1)/2,"")</f>
        <v/>
      </c>
      <c r="I28" s="15"/>
      <c r="K28" s="97"/>
      <c r="L28" s="98"/>
      <c r="M28" s="10">
        <v>1</v>
      </c>
      <c r="N28" s="11"/>
      <c r="O28" s="12"/>
      <c r="P28" s="12"/>
      <c r="Q28" s="13" t="str">
        <f>IF(AND(ISBLANK(N28),ISBLANK(O28)),"",N28+O28)</f>
        <v/>
      </c>
      <c r="R28" s="14" t="str">
        <f>IF(ISNUMBER($H28),1-$H28,"")</f>
        <v/>
      </c>
      <c r="S28" s="15"/>
    </row>
    <row r="29" spans="1:19" ht="12.95" customHeight="1">
      <c r="A29" s="99"/>
      <c r="B29" s="100"/>
      <c r="C29" s="16">
        <v>2</v>
      </c>
      <c r="D29" s="17"/>
      <c r="E29" s="18"/>
      <c r="F29" s="18"/>
      <c r="G29" s="19" t="str">
        <f>IF(AND(ISBLANK(D29),ISBLANK(E29)),"",D29+E29)</f>
        <v/>
      </c>
      <c r="H29" s="20" t="str">
        <f>IF(OR(ISNUMBER($G29),ISNUMBER($Q29)),(SIGN(N($G29)-N($Q29))+1)/2,"")</f>
        <v/>
      </c>
      <c r="I29" s="15"/>
      <c r="K29" s="99"/>
      <c r="L29" s="100"/>
      <c r="M29" s="16">
        <v>2</v>
      </c>
      <c r="N29" s="17"/>
      <c r="O29" s="18"/>
      <c r="P29" s="18"/>
      <c r="Q29" s="19" t="str">
        <f>IF(AND(ISBLANK(N29),ISBLANK(O29)),"",N29+O29)</f>
        <v/>
      </c>
      <c r="R29" s="20" t="str">
        <f>IF(ISNUMBER($H29),1-$H29,"")</f>
        <v/>
      </c>
      <c r="S29" s="15"/>
    </row>
    <row r="30" spans="1:19" ht="12.95" customHeight="1" thickBot="1">
      <c r="A30" s="101"/>
      <c r="B30" s="102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101"/>
      <c r="L30" s="102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>
      <c r="A31" s="103"/>
      <c r="B31" s="104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118" t="str">
        <f>IF(ISNUMBER(H32),(SIGN(1000*($H32-$R32)+$G32-$Q32)+1)/2,"")</f>
        <v/>
      </c>
      <c r="K31" s="103"/>
      <c r="L31" s="104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118" t="str">
        <f>IF(ISNUMBER($I31),1-$I31,"")</f>
        <v/>
      </c>
    </row>
    <row r="32" spans="1:19" ht="15.95" customHeight="1" thickBot="1">
      <c r="A32" s="105"/>
      <c r="B32" s="106"/>
      <c r="C32" s="26" t="s">
        <v>12</v>
      </c>
      <c r="D32" s="27" t="str">
        <f>IF(ISNUMBER($G32),SUM(D28:D31),"")</f>
        <v/>
      </c>
      <c r="E32" s="28" t="str">
        <f>IF(ISNUMBER($G32),SUM(E28:E31),"")</f>
        <v/>
      </c>
      <c r="F32" s="28" t="str">
        <f>IF(ISNUMBER($G32),SUM(F28:F31),"")</f>
        <v/>
      </c>
      <c r="G32" s="29" t="str">
        <f>IF(SUM($G28:$G31)+SUM($Q28:$Q31)&gt;0,SUM(G28:G31),"")</f>
        <v/>
      </c>
      <c r="H32" s="27" t="str">
        <f>IF(ISNUMBER($G32),SUM(H28:H31),"")</f>
        <v/>
      </c>
      <c r="I32" s="119"/>
      <c r="K32" s="105"/>
      <c r="L32" s="106"/>
      <c r="M32" s="26" t="s">
        <v>12</v>
      </c>
      <c r="N32" s="27" t="str">
        <f>IF(ISNUMBER($G32),SUM(N28:N31),"")</f>
        <v/>
      </c>
      <c r="O32" s="28" t="str">
        <f>IF(ISNUMBER($G32),SUM(O28:O31),"")</f>
        <v/>
      </c>
      <c r="P32" s="28" t="str">
        <f>IF(ISNUMBER($G32),SUM(P28:P31),"")</f>
        <v/>
      </c>
      <c r="Q32" s="29" t="str">
        <f>IF(SUM($G28:$G31)+SUM($Q28:$Q31)&gt;0,SUM(Q28:Q31),"")</f>
        <v/>
      </c>
      <c r="R32" s="27" t="str">
        <f>IF(ISNUMBER($G32),SUM(R28:R31),"")</f>
        <v/>
      </c>
      <c r="S32" s="119"/>
    </row>
    <row r="33" spans="1:19" ht="12.95" customHeight="1">
      <c r="A33" s="97"/>
      <c r="B33" s="98"/>
      <c r="C33" s="10">
        <v>1</v>
      </c>
      <c r="D33" s="11"/>
      <c r="E33" s="12"/>
      <c r="F33" s="12"/>
      <c r="G33" s="13" t="str">
        <f>IF(AND(ISBLANK(D33),ISBLANK(E33)),"",D33+E33)</f>
        <v/>
      </c>
      <c r="H33" s="14" t="str">
        <f>IF(OR(ISNUMBER($G33),ISNUMBER($Q33)),(SIGN(N($G33)-N($Q33))+1)/2,"")</f>
        <v/>
      </c>
      <c r="I33" s="15"/>
      <c r="K33" s="97"/>
      <c r="L33" s="98"/>
      <c r="M33" s="10">
        <v>1</v>
      </c>
      <c r="N33" s="11"/>
      <c r="O33" s="12"/>
      <c r="P33" s="12"/>
      <c r="Q33" s="13" t="str">
        <f>IF(AND(ISBLANK(N33),ISBLANK(O33)),"",N33+O33)</f>
        <v/>
      </c>
      <c r="R33" s="14" t="str">
        <f>IF(ISNUMBER($H33),1-$H33,"")</f>
        <v/>
      </c>
      <c r="S33" s="15"/>
    </row>
    <row r="34" spans="1:19" ht="12.95" customHeight="1">
      <c r="A34" s="99"/>
      <c r="B34" s="100"/>
      <c r="C34" s="16">
        <v>2</v>
      </c>
      <c r="D34" s="17"/>
      <c r="E34" s="18"/>
      <c r="F34" s="18"/>
      <c r="G34" s="19" t="str">
        <f>IF(AND(ISBLANK(D34),ISBLANK(E34)),"",D34+E34)</f>
        <v/>
      </c>
      <c r="H34" s="20" t="str">
        <f>IF(OR(ISNUMBER($G34),ISNUMBER($Q34)),(SIGN(N($G34)-N($Q34))+1)/2,"")</f>
        <v/>
      </c>
      <c r="I34" s="15"/>
      <c r="K34" s="99"/>
      <c r="L34" s="100"/>
      <c r="M34" s="16">
        <v>2</v>
      </c>
      <c r="N34" s="17"/>
      <c r="O34" s="18"/>
      <c r="P34" s="18"/>
      <c r="Q34" s="19" t="str">
        <f>IF(AND(ISBLANK(N34),ISBLANK(O34)),"",N34+O34)</f>
        <v/>
      </c>
      <c r="R34" s="20" t="str">
        <f>IF(ISNUMBER($H34),1-$H34,"")</f>
        <v/>
      </c>
      <c r="S34" s="15"/>
    </row>
    <row r="35" spans="1:19" ht="12.95" customHeight="1" thickBot="1">
      <c r="A35" s="101"/>
      <c r="B35" s="102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101"/>
      <c r="L35" s="102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>
      <c r="A36" s="103"/>
      <c r="B36" s="104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118" t="str">
        <f>IF(ISNUMBER(H37),(SIGN(1000*($H37-$R37)+$G37-$Q37)+1)/2,"")</f>
        <v/>
      </c>
      <c r="K36" s="103"/>
      <c r="L36" s="104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118" t="str">
        <f>IF(ISNUMBER($I36),1-$I36,"")</f>
        <v/>
      </c>
    </row>
    <row r="37" spans="1:19" ht="15.95" customHeight="1" thickBot="1">
      <c r="A37" s="105"/>
      <c r="B37" s="106"/>
      <c r="C37" s="26" t="s">
        <v>12</v>
      </c>
      <c r="D37" s="27" t="str">
        <f>IF(ISNUMBER($G37),SUM(D33:D36),"")</f>
        <v/>
      </c>
      <c r="E37" s="28" t="str">
        <f>IF(ISNUMBER($G37),SUM(E33:E36),"")</f>
        <v/>
      </c>
      <c r="F37" s="28" t="str">
        <f>IF(ISNUMBER($G37),SUM(F33:F36),"")</f>
        <v/>
      </c>
      <c r="G37" s="29" t="str">
        <f>IF(SUM($G33:$G36)+SUM($Q33:$Q36)&gt;0,SUM(G33:G36),"")</f>
        <v/>
      </c>
      <c r="H37" s="27" t="str">
        <f>IF(ISNUMBER($G37),SUM(H33:H36),"")</f>
        <v/>
      </c>
      <c r="I37" s="119"/>
      <c r="K37" s="105"/>
      <c r="L37" s="106"/>
      <c r="M37" s="26" t="s">
        <v>12</v>
      </c>
      <c r="N37" s="27" t="str">
        <f>IF(ISNUMBER($G37),SUM(N33:N36),"")</f>
        <v/>
      </c>
      <c r="O37" s="28" t="str">
        <f>IF(ISNUMBER($G37),SUM(O33:O36),"")</f>
        <v/>
      </c>
      <c r="P37" s="28" t="str">
        <f>IF(ISNUMBER($G37),SUM(P33:P36),"")</f>
        <v/>
      </c>
      <c r="Q37" s="29" t="str">
        <f>IF(SUM($G33:$G36)+SUM($Q33:$Q36)&gt;0,SUM(Q33:Q36),"")</f>
        <v/>
      </c>
      <c r="R37" s="27" t="str">
        <f>IF(ISNUMBER($G37),SUM(R33:R36),"")</f>
        <v/>
      </c>
      <c r="S37" s="119"/>
    </row>
    <row r="38" spans="1:19" ht="5.0999999999999996" customHeight="1" thickBot="1"/>
    <row r="39" spans="1:19" ht="20.100000000000001" customHeight="1" thickBot="1">
      <c r="A39" s="30"/>
      <c r="B39" s="31"/>
      <c r="C39" s="32" t="s">
        <v>15</v>
      </c>
      <c r="D39" s="33">
        <f>IF(ISNUMBER($G39),SUM(D12,D17,D22,D27,D32,D37),"")</f>
        <v>1130</v>
      </c>
      <c r="E39" s="34">
        <f>IF(ISNUMBER($G39),SUM(E12,E17,E22,E27,E32,E37),"")</f>
        <v>552</v>
      </c>
      <c r="F39" s="34">
        <f>IF(ISNUMBER($G39),SUM(F12,F17,F22,F27,F32,F37),"")</f>
        <v>18</v>
      </c>
      <c r="G39" s="35">
        <f>IF(SUM($G$8:$G$37)+SUM($Q$8:$Q$37)&gt;0,SUM(G12,G17,G22,G27,G32,G37),"")</f>
        <v>1682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1</v>
      </c>
      <c r="K39" s="30"/>
      <c r="L39" s="31"/>
      <c r="M39" s="32" t="s">
        <v>15</v>
      </c>
      <c r="N39" s="33">
        <f>IF(ISNUMBER($G39),SUM(N12,N17,N22,N27,N32,N37),"")</f>
        <v>1093</v>
      </c>
      <c r="O39" s="34">
        <f>IF(ISNUMBER($G39),SUM(O12,O17,O22,O27,O32,O37),"")</f>
        <v>526</v>
      </c>
      <c r="P39" s="34">
        <f>IF(ISNUMBER($G39),SUM(P12,P17,P22,P27,P32,P37),"")</f>
        <v>21</v>
      </c>
      <c r="Q39" s="35">
        <f>IF(SUM($G$8:$G$37)+SUM($Q$8:$Q$37)&gt;0,SUM(Q12,Q17,Q22,Q27,Q32,Q37),"")</f>
        <v>1619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38"/>
      <c r="B41" s="39" t="s">
        <v>22</v>
      </c>
      <c r="C41" s="71" t="s">
        <v>54</v>
      </c>
      <c r="D41" s="71"/>
      <c r="E41" s="71"/>
      <c r="G41" s="91" t="s">
        <v>16</v>
      </c>
      <c r="H41" s="91"/>
      <c r="I41" s="40">
        <f>IF(ISNUMBER(I$39),SUM(I11,I16,I21,I26,I31,I36,I39),"")</f>
        <v>3</v>
      </c>
      <c r="K41" s="38"/>
      <c r="L41" s="39" t="s">
        <v>22</v>
      </c>
      <c r="M41" s="71" t="s">
        <v>58</v>
      </c>
      <c r="N41" s="71"/>
      <c r="O41" s="71"/>
      <c r="Q41" s="91" t="s">
        <v>16</v>
      </c>
      <c r="R41" s="91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89"/>
      <c r="D42" s="89"/>
      <c r="E42" s="89"/>
      <c r="G42" s="41"/>
      <c r="H42" s="41"/>
      <c r="I42" s="41"/>
      <c r="K42" s="38"/>
      <c r="L42" s="39" t="s">
        <v>21</v>
      </c>
      <c r="M42" s="89"/>
      <c r="N42" s="89"/>
      <c r="O42" s="89"/>
      <c r="Q42" s="41"/>
      <c r="R42" s="41"/>
      <c r="S42" s="41"/>
    </row>
    <row r="43" spans="1:19" ht="20.100000000000001" customHeight="1">
      <c r="A43" s="39" t="s">
        <v>23</v>
      </c>
      <c r="B43" s="39" t="s">
        <v>24</v>
      </c>
      <c r="C43" s="74" t="s">
        <v>55</v>
      </c>
      <c r="D43" s="74"/>
      <c r="E43" s="74"/>
      <c r="F43" s="74"/>
      <c r="G43" s="74"/>
      <c r="H43" s="74"/>
      <c r="I43" s="39"/>
      <c r="J43" s="39"/>
      <c r="K43" s="39" t="s">
        <v>25</v>
      </c>
      <c r="L43" s="90" t="s">
        <v>56</v>
      </c>
      <c r="M43" s="90"/>
      <c r="O43" s="39" t="s">
        <v>21</v>
      </c>
      <c r="P43" s="74"/>
      <c r="Q43" s="74"/>
      <c r="R43" s="74"/>
      <c r="S43" s="74"/>
    </row>
    <row r="44" spans="1:19" ht="9.9499999999999993" customHeight="1">
      <c r="E44" s="38"/>
      <c r="H44" s="38"/>
    </row>
    <row r="45" spans="1:19" ht="30" customHeight="1">
      <c r="A45" s="42" t="str">
        <f>"Technické podmínky utkání:   " &amp; $B$3 &amp; IF(ISBLANK($B$3),""," – ") &amp; $L$3</f>
        <v>Technické podmínky utkání:   SKK Jičín – TJ START Rychnov n. Kn.</v>
      </c>
    </row>
    <row r="46" spans="1:19" ht="20.100000000000001" customHeight="1">
      <c r="B46" s="2" t="s">
        <v>31</v>
      </c>
      <c r="C46" s="94">
        <v>0.41666666666666669</v>
      </c>
      <c r="D46" s="95"/>
      <c r="I46" s="2" t="s">
        <v>33</v>
      </c>
      <c r="J46" s="95">
        <v>18</v>
      </c>
      <c r="K46" s="95"/>
    </row>
    <row r="47" spans="1:19" ht="20.100000000000001" customHeight="1">
      <c r="B47" s="2" t="s">
        <v>32</v>
      </c>
      <c r="C47" s="96"/>
      <c r="D47" s="96"/>
      <c r="I47" s="2" t="s">
        <v>34</v>
      </c>
      <c r="J47" s="96">
        <v>10</v>
      </c>
      <c r="K47" s="96"/>
      <c r="P47" s="2" t="s">
        <v>35</v>
      </c>
      <c r="Q47" s="92">
        <v>42984</v>
      </c>
      <c r="R47" s="93"/>
      <c r="S47" s="93"/>
    </row>
    <row r="48" spans="1:19" ht="9.9499999999999993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spans="1:19" ht="5.0999999999999996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19" ht="30" customHeight="1">
      <c r="A66" s="65"/>
      <c r="B66" s="66" t="s">
        <v>36</v>
      </c>
      <c r="C66" s="76" t="s">
        <v>57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phoneticPr fontId="0" type="noConversion"/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Urbanek</cp:lastModifiedBy>
  <cp:lastPrinted>2006-07-31T22:01:07Z</cp:lastPrinted>
  <dcterms:created xsi:type="dcterms:W3CDTF">2005-07-26T20:23:27Z</dcterms:created>
  <dcterms:modified xsi:type="dcterms:W3CDTF">2015-10-25T18:05:48Z</dcterms:modified>
</cp:coreProperties>
</file>