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<sst xmlns="http://schemas.openxmlformats.org/spreadsheetml/2006/main" count="98" uniqueCount="59">
  <si>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</si>
  <si>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</si>
  <si>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</si>
  <si>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</si>
  <si>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</si>
  <si>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</si>
  <si>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</si>
  <si>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</si>
  <si>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</si>
  <si>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</si>
  <si>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</si>
  <si>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</si>
  <si>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</si>
  <si>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</si>
  <si>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</si>
  <si>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</si>
  <si>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</si>
  <si>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</si>
  <si>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</si>
  <si>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</si>
  <si>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</si>
  <si>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</si>
  <si>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</si>
  <si>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</si>
  <si>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</si>
  <si>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</si>
  <si>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</si>
  <si>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</si>
  <si>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</si>
  <si>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</si>
  <si>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</si>
  <si>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</si>
  <si>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</si>
  <si>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</si>
  <si>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</si>
  <si>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</si>
  <si>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</si>
  <si>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</si>
  <si>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</si>
  <si>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Start Rychnov n./Kn.</t>
  </si>
  <si>
    <t xml:space="preserve">Jaroslav Kejzlar </t>
  </si>
  <si>
    <t>II/0552</t>
  </si>
  <si>
    <t>17.9.2017</t>
  </si>
  <si>
    <t>Václav</t>
  </si>
  <si>
    <t xml:space="preserve">Petra </t>
  </si>
  <si>
    <t>Matěj</t>
  </si>
  <si>
    <t>Daniel</t>
  </si>
  <si>
    <t>David</t>
  </si>
  <si>
    <t>Patricie</t>
  </si>
  <si>
    <t>Buřil</t>
  </si>
  <si>
    <t>Stránská</t>
  </si>
  <si>
    <t>Stančík</t>
  </si>
  <si>
    <t>Stránik</t>
  </si>
  <si>
    <t>Urbánek</t>
  </si>
  <si>
    <t>Hubáčková</t>
  </si>
  <si>
    <t>TJ Start RK -  dorost</t>
  </si>
  <si>
    <t>KK Vysoké Mýto -  dorost</t>
  </si>
  <si>
    <t>Ladislav Urbánek</t>
  </si>
  <si>
    <t>Ledajaks Josef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</si>
</sst>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 t="s">
        <v>42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55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56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49</v>
      </c>
      <c r="B8" s="96"/>
      <c r="C8" s="10">
        <v>1</v>
      </c>
      <c r="D8" s="11">
        <v>95</v>
      </c>
      <c r="E8" s="12">
        <v>34</v>
      </c>
      <c r="F8" s="12">
        <v>2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95" t="s">
        <v>50</v>
      </c>
      <c r="L8" s="96"/>
      <c r="M8" s="10">
        <v>1</v>
      </c>
      <c r="N8" s="11">
        <v>91</v>
      </c>
      <c r="O8" s="12">
        <v>40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97"/>
      <c r="B9" s="98"/>
      <c r="C9" s="16">
        <v>2</v>
      </c>
      <c r="D9" s="17">
        <v>95</v>
      </c>
      <c r="E9" s="18">
        <v>35</v>
      </c>
      <c r="F9" s="18">
        <v>3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91</v>
      </c>
      <c r="O9" s="18">
        <v>27</v>
      </c>
      <c r="P9" s="18">
        <v>4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99" t="s">
        <v>43</v>
      </c>
      <c r="B10" s="100"/>
      <c r="C10" s="16">
        <v>3</v>
      </c>
      <c r="D10" s="17">
        <v>93</v>
      </c>
      <c r="E10" s="18">
        <v>35</v>
      </c>
      <c r="F10" s="18">
        <v>3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99" t="s">
        <v>44</v>
      </c>
      <c r="L10" s="100"/>
      <c r="M10" s="16">
        <v>3</v>
      </c>
      <c r="N10" s="17">
        <v>89</v>
      </c>
      <c r="O10" s="18">
        <v>51</v>
      </c>
      <c r="P10" s="18">
        <v>0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101"/>
      <c r="B11" s="102"/>
      <c r="C11" s="21">
        <v>4</v>
      </c>
      <c r="D11" s="22">
        <v>101</v>
      </c>
      <c r="E11" s="23">
        <v>44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1"/>
      <c r="L11" s="102"/>
      <c r="M11" s="21">
        <v>4</v>
      </c>
      <c r="N11" s="22">
        <v>73</v>
      </c>
      <c r="O11" s="23">
        <v>25</v>
      </c>
      <c r="P11" s="23">
        <v>5</v>
      </c>
      <c r="Q11" s="24">
        <f>IF(AND(ISBLANK(N11),ISBLANK(O11)),"",N11+O11)</f>
        <v>98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3">
        <v>24220</v>
      </c>
      <c r="B12" s="104"/>
      <c r="C12" s="26" t="s">
        <v>12</v>
      </c>
      <c r="D12" s="27">
        <f>IF(ISNUMBER($G12),SUM(D8:D11),"")</f>
        <v>384</v>
      </c>
      <c r="E12" s="28">
        <f>IF(ISNUMBER($G12),SUM(E8:E11),"")</f>
        <v>148</v>
      </c>
      <c r="F12" s="28">
        <f>IF(ISNUMBER($G12),SUM(F8:F11),"")</f>
        <v>10</v>
      </c>
      <c r="G12" s="29">
        <f>IF(SUM($G8:$G11)+SUM($Q8:$Q11)&gt;0,SUM(G8:G11),"")</f>
        <v>532</v>
      </c>
      <c r="H12" s="27">
        <f>IF(ISNUMBER($G12),SUM(H8:H11),"")</f>
        <v>2</v>
      </c>
      <c r="I12" s="110"/>
      <c r="K12" s="103">
        <v>22576</v>
      </c>
      <c r="L12" s="104"/>
      <c r="M12" s="26" t="s">
        <v>12</v>
      </c>
      <c r="N12" s="27">
        <f>IF(ISNUMBER($G12),SUM(N8:N11),"")</f>
        <v>344</v>
      </c>
      <c r="O12" s="28">
        <f>IF(ISNUMBER($G12),SUM(O8:O11),"")</f>
        <v>143</v>
      </c>
      <c r="P12" s="28">
        <f>IF(ISNUMBER($G12),SUM(P8:P11),"")</f>
        <v>10</v>
      </c>
      <c r="Q12" s="29">
        <f>IF(SUM($G8:$G11)+SUM($Q8:$Q11)&gt;0,SUM(Q8:Q11),"")</f>
        <v>487</v>
      </c>
      <c r="R12" s="27">
        <f>IF(ISNUMBER($G12),SUM(R8:R11),"")</f>
        <v>2</v>
      </c>
      <c r="S12" s="110"/>
    </row>
    <row r="13" spans="1:19" ht="12.75" customHeight="1">
      <c r="A13" s="95" t="s">
        <v>51</v>
      </c>
      <c r="B13" s="96"/>
      <c r="C13" s="10">
        <v>1</v>
      </c>
      <c r="D13" s="11">
        <v>96</v>
      </c>
      <c r="E13" s="12">
        <v>36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95" t="s">
        <v>52</v>
      </c>
      <c r="L13" s="96"/>
      <c r="M13" s="10">
        <v>1</v>
      </c>
      <c r="N13" s="11">
        <v>87</v>
      </c>
      <c r="O13" s="12">
        <v>51</v>
      </c>
      <c r="P13" s="12">
        <v>2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97</v>
      </c>
      <c r="E14" s="18">
        <v>41</v>
      </c>
      <c r="F14" s="18">
        <v>3</v>
      </c>
      <c r="G14" s="19">
        <f>IF(AND(ISBLANK(D14),ISBLANK(E14)),"",D14+E14)</f>
        <v>138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107</v>
      </c>
      <c r="O14" s="18">
        <v>43</v>
      </c>
      <c r="P14" s="18">
        <v>1</v>
      </c>
      <c r="Q14" s="19">
        <f>IF(AND(ISBLANK(N14),ISBLANK(O14)),"",N14+O14)</f>
        <v>150</v>
      </c>
      <c r="R14" s="20">
        <f>IF(ISNUMBER($H14),1-$H14,"")</f>
        <v>1</v>
      </c>
      <c r="S14" s="15"/>
    </row>
    <row r="15" spans="1:19" ht="12.75" customHeight="1" thickBot="1">
      <c r="A15" s="99" t="s">
        <v>45</v>
      </c>
      <c r="B15" s="100"/>
      <c r="C15" s="16">
        <v>3</v>
      </c>
      <c r="D15" s="17">
        <v>103</v>
      </c>
      <c r="E15" s="18">
        <v>54</v>
      </c>
      <c r="F15" s="18">
        <v>3</v>
      </c>
      <c r="G15" s="19">
        <f>IF(AND(ISBLANK(D15),ISBLANK(E15)),"",D15+E15)</f>
        <v>157</v>
      </c>
      <c r="H15" s="20">
        <f>IF(OR(ISNUMBER($G15),ISNUMBER($Q15)),(SIGN(N($G15)-N($Q15))+1)/2,"")</f>
        <v>1</v>
      </c>
      <c r="I15" s="15"/>
      <c r="K15" s="99" t="s">
        <v>46</v>
      </c>
      <c r="L15" s="100"/>
      <c r="M15" s="16">
        <v>3</v>
      </c>
      <c r="N15" s="17">
        <v>85</v>
      </c>
      <c r="O15" s="18">
        <v>41</v>
      </c>
      <c r="P15" s="18">
        <v>0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95</v>
      </c>
      <c r="E16" s="23">
        <v>41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1"/>
      <c r="L16" s="102"/>
      <c r="M16" s="21">
        <v>4</v>
      </c>
      <c r="N16" s="22">
        <v>98</v>
      </c>
      <c r="O16" s="23">
        <v>45</v>
      </c>
      <c r="P16" s="23">
        <v>1</v>
      </c>
      <c r="Q16" s="24">
        <f>IF(AND(ISBLANK(N16),ISBLANK(O16)),"",N16+O16)</f>
        <v>143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3">
        <v>21361</v>
      </c>
      <c r="B17" s="104"/>
      <c r="C17" s="26" t="s">
        <v>12</v>
      </c>
      <c r="D17" s="27">
        <f>IF(ISNUMBER($G17),SUM(D13:D16),"")</f>
        <v>391</v>
      </c>
      <c r="E17" s="28">
        <f>IF(ISNUMBER($G17),SUM(E13:E16),"")</f>
        <v>172</v>
      </c>
      <c r="F17" s="28">
        <f>IF(ISNUMBER($G17),SUM(F13:F16),"")</f>
        <v>8</v>
      </c>
      <c r="G17" s="29">
        <f>IF(SUM($G13:$G16)+SUM($Q13:$Q16)&gt;0,SUM(G13:G16),"")</f>
        <v>563</v>
      </c>
      <c r="H17" s="27">
        <f>IF(ISNUMBER($G17),SUM(H13:H16),"")</f>
        <v>1</v>
      </c>
      <c r="I17" s="110"/>
      <c r="K17" s="103">
        <v>22564</v>
      </c>
      <c r="L17" s="104"/>
      <c r="M17" s="26" t="s">
        <v>12</v>
      </c>
      <c r="N17" s="27">
        <f>IF(ISNUMBER($G17),SUM(N13:N16),"")</f>
        <v>377</v>
      </c>
      <c r="O17" s="28">
        <f>IF(ISNUMBER($G17),SUM(O13:O16),"")</f>
        <v>180</v>
      </c>
      <c r="P17" s="28">
        <f>IF(ISNUMBER($G17),SUM(P13:P16),"")</f>
        <v>4</v>
      </c>
      <c r="Q17" s="29">
        <f>IF(SUM($G13:$G16)+SUM($Q13:$Q16)&gt;0,SUM(Q13:Q16),"")</f>
        <v>557</v>
      </c>
      <c r="R17" s="27">
        <f>IF(ISNUMBER($G17),SUM(R13:R16),"")</f>
        <v>3</v>
      </c>
      <c r="S17" s="110"/>
    </row>
    <row r="18" spans="1:19" ht="12.75" customHeight="1">
      <c r="A18" s="95" t="s">
        <v>53</v>
      </c>
      <c r="B18" s="96"/>
      <c r="C18" s="10">
        <v>1</v>
      </c>
      <c r="D18" s="11">
        <v>106</v>
      </c>
      <c r="E18" s="12">
        <v>45</v>
      </c>
      <c r="F18" s="12">
        <v>1</v>
      </c>
      <c r="G18" s="13">
        <f>IF(AND(ISBLANK(D18),ISBLANK(E18)),"",D18+E18)</f>
        <v>151</v>
      </c>
      <c r="H18" s="14">
        <f>IF(OR(ISNUMBER($G18),ISNUMBER($Q18)),(SIGN(N($G18)-N($Q18))+1)/2,"")</f>
        <v>1</v>
      </c>
      <c r="I18" s="15"/>
      <c r="K18" s="95" t="s">
        <v>54</v>
      </c>
      <c r="L18" s="96"/>
      <c r="M18" s="10">
        <v>1</v>
      </c>
      <c r="N18" s="11">
        <v>77</v>
      </c>
      <c r="O18" s="12">
        <v>25</v>
      </c>
      <c r="P18" s="12">
        <v>6</v>
      </c>
      <c r="Q18" s="13">
        <f>IF(AND(ISBLANK(N18),ISBLANK(O18)),"",N18+O18)</f>
        <v>102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100</v>
      </c>
      <c r="E19" s="18">
        <v>53</v>
      </c>
      <c r="F19" s="18">
        <v>1</v>
      </c>
      <c r="G19" s="19">
        <f>IF(AND(ISBLANK(D19),ISBLANK(E19)),"",D19+E19)</f>
        <v>153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83</v>
      </c>
      <c r="O19" s="18">
        <v>18</v>
      </c>
      <c r="P19" s="18">
        <v>8</v>
      </c>
      <c r="Q19" s="19">
        <f>IF(AND(ISBLANK(N19),ISBLANK(O19)),"",N19+O19)</f>
        <v>101</v>
      </c>
      <c r="R19" s="20">
        <f>IF(ISNUMBER($H19),1-$H19,"")</f>
        <v>0</v>
      </c>
      <c r="S19" s="15"/>
    </row>
    <row r="20" spans="1:19" ht="12.75" customHeight="1" thickBot="1">
      <c r="A20" s="99" t="s">
        <v>47</v>
      </c>
      <c r="B20" s="100"/>
      <c r="C20" s="16">
        <v>3</v>
      </c>
      <c r="D20" s="17">
        <v>71</v>
      </c>
      <c r="E20" s="18">
        <v>57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0.5</v>
      </c>
      <c r="I20" s="15"/>
      <c r="K20" s="99" t="s">
        <v>48</v>
      </c>
      <c r="L20" s="100"/>
      <c r="M20" s="16">
        <v>3</v>
      </c>
      <c r="N20" s="17">
        <v>94</v>
      </c>
      <c r="O20" s="18">
        <v>34</v>
      </c>
      <c r="P20" s="18">
        <v>3</v>
      </c>
      <c r="Q20" s="19">
        <f>IF(AND(ISBLANK(N20),ISBLANK(O20)),"",N20+O20)</f>
        <v>128</v>
      </c>
      <c r="R20" s="20">
        <f>IF(ISNUMBER($H20),1-$H20,"")</f>
        <v>0.5</v>
      </c>
      <c r="S20" s="15"/>
    </row>
    <row r="21" spans="1:19" ht="12.75" customHeight="1">
      <c r="A21" s="101"/>
      <c r="B21" s="102"/>
      <c r="C21" s="21">
        <v>4</v>
      </c>
      <c r="D21" s="22">
        <v>95</v>
      </c>
      <c r="E21" s="23">
        <v>54</v>
      </c>
      <c r="F21" s="23">
        <v>2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1"/>
      <c r="L21" s="102"/>
      <c r="M21" s="21">
        <v>4</v>
      </c>
      <c r="N21" s="22">
        <v>82</v>
      </c>
      <c r="O21" s="23">
        <v>33</v>
      </c>
      <c r="P21" s="23">
        <v>3</v>
      </c>
      <c r="Q21" s="24">
        <f>IF(AND(ISBLANK(N21),ISBLANK(O21)),"",N21+O21)</f>
        <v>115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3">
        <v>21362</v>
      </c>
      <c r="B22" s="104"/>
      <c r="C22" s="26" t="s">
        <v>12</v>
      </c>
      <c r="D22" s="27">
        <f>IF(ISNUMBER($G22),SUM(D18:D21),"")</f>
        <v>372</v>
      </c>
      <c r="E22" s="28">
        <f>IF(ISNUMBER($G22),SUM(E18:E21),"")</f>
        <v>209</v>
      </c>
      <c r="F22" s="28">
        <f>IF(ISNUMBER($G22),SUM(F18:F21),"")</f>
        <v>5</v>
      </c>
      <c r="G22" s="29">
        <f>IF(SUM($G18:$G21)+SUM($Q18:$Q21)&gt;0,SUM(G18:G21),"")</f>
        <v>581</v>
      </c>
      <c r="H22" s="27">
        <f>IF(ISNUMBER($G22),SUM(H18:H21),"")</f>
        <v>3.5</v>
      </c>
      <c r="I22" s="110"/>
      <c r="K22" s="103">
        <v>22422</v>
      </c>
      <c r="L22" s="104"/>
      <c r="M22" s="26" t="s">
        <v>12</v>
      </c>
      <c r="N22" s="27">
        <f>IF(ISNUMBER($G22),SUM(N18:N21),"")</f>
        <v>336</v>
      </c>
      <c r="O22" s="28">
        <f>IF(ISNUMBER($G22),SUM(O18:O21),"")</f>
        <v>110</v>
      </c>
      <c r="P22" s="28">
        <f>IF(ISNUMBER($G22),SUM(P18:P21),"")</f>
        <v>20</v>
      </c>
      <c r="Q22" s="29">
        <f>IF(SUM($G18:$G21)+SUM($Q18:$Q21)&gt;0,SUM(Q18:Q21),"")</f>
        <v>446</v>
      </c>
      <c r="R22" s="27">
        <f>IF(ISNUMBER($G22),SUM(R18:R21),"")</f>
        <v>0.5</v>
      </c>
      <c r="S22" s="110"/>
    </row>
    <row r="23" spans="1:19" ht="12.75" customHeight="1">
      <c r="A23" s="95"/>
      <c r="B23" s="96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5"/>
      <c r="L23" s="96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7"/>
      <c r="B24" s="98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7"/>
      <c r="L24" s="98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99"/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/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10"/>
      <c r="K27" s="103"/>
      <c r="L27" s="104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10"/>
    </row>
    <row r="28" spans="1:19" ht="12.75" customHeight="1">
      <c r="A28" s="95"/>
      <c r="B28" s="9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5"/>
      <c r="L28" s="9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7"/>
      <c r="B29" s="9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7"/>
      <c r="L29" s="9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9"/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/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5"/>
      <c r="B33" s="9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5"/>
      <c r="L33" s="9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7"/>
      <c r="B34" s="9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7"/>
      <c r="L34" s="9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9"/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1147</v>
      </c>
      <c r="E39" s="34">
        <f>IF(ISNUMBER($G39),SUM(E12,E17,E22,E27,E32,E37),"")</f>
        <v>529</v>
      </c>
      <c r="F39" s="34">
        <f>IF(ISNUMBER($G39),SUM(F12,F17,F22,F27,F32,F37),"")</f>
        <v>23</v>
      </c>
      <c r="G39" s="35">
        <f>IF(SUM($G$8:$G$37)+SUM($Q$8:$Q$37)&gt;0,SUM(G12,G17,G22,G27,G32,G37),"")</f>
        <v>1676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1057</v>
      </c>
      <c r="O39" s="34">
        <f>IF(ISNUMBER($G39),SUM(O12,O17,O22,O27,O32,O37),"")</f>
        <v>433</v>
      </c>
      <c r="P39" s="34">
        <f>IF(ISNUMBER($G39),SUM(P12,P17,P22,P27,P32,P37),"")</f>
        <v>34</v>
      </c>
      <c r="Q39" s="35">
        <f>IF(SUM($G$8:$G$37)+SUM($Q$8:$Q$37)&gt;0,SUM(Q12,Q17,Q22,Q27,Q32,Q37),"")</f>
        <v>1490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57</v>
      </c>
      <c r="D41" s="71"/>
      <c r="E41" s="71"/>
      <c r="G41" s="76" t="s">
        <v>16</v>
      </c>
      <c r="H41" s="76"/>
      <c r="I41" s="39">
        <f>IF(ISNUMBER(I$39),SUM(I11,I16,I21,I26,I31,I36,I39),"")</f>
        <v>3</v>
      </c>
      <c r="K41" s="38"/>
      <c r="L41" s="42" t="s">
        <v>22</v>
      </c>
      <c r="M41" s="71" t="s">
        <v>58</v>
      </c>
      <c r="N41" s="71"/>
      <c r="O41" s="71"/>
      <c r="Q41" s="76" t="s">
        <v>16</v>
      </c>
      <c r="R41" s="7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40</v>
      </c>
      <c r="D43" s="74"/>
      <c r="E43" s="74"/>
      <c r="F43" s="74"/>
      <c r="G43" s="74"/>
      <c r="H43" s="74"/>
      <c r="I43" s="42"/>
      <c r="J43" s="42"/>
      <c r="K43" s="42" t="s">
        <v>25</v>
      </c>
      <c r="L43" s="86" t="s">
        <v>41</v>
      </c>
      <c r="M43" s="86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RK -  dorost – KK Vysoké Mýto -  dorost</v>
      </c>
    </row>
    <row r="46" spans="2:11" ht="19.5" customHeight="1">
      <c r="B46" s="2" t="s">
        <v>31</v>
      </c>
      <c r="C46" s="108">
        <v>0.4166666666666667</v>
      </c>
      <c r="D46" s="105"/>
      <c r="I46" s="2" t="s">
        <v>33</v>
      </c>
      <c r="J46" s="105">
        <v>18</v>
      </c>
      <c r="K46" s="105"/>
    </row>
    <row r="47" spans="2:19" ht="19.5" customHeight="1">
      <c r="B47" s="2" t="s">
        <v>32</v>
      </c>
      <c r="C47" s="106">
        <v>0.5</v>
      </c>
      <c r="D47" s="107"/>
      <c r="I47" s="2" t="s">
        <v>34</v>
      </c>
      <c r="J47" s="107">
        <v>4</v>
      </c>
      <c r="K47" s="107"/>
      <c r="P47" s="2" t="s">
        <v>35</v>
      </c>
      <c r="Q47" s="80">
        <v>42931</v>
      </c>
      <c r="R47" s="81"/>
      <c r="S47" s="81"/>
    </row>
    <row r="48" ht="9.75" customHeight="1"/>
    <row r="49" spans="1:19" ht="15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7" t="s">
        <v>20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36</v>
      </c>
      <c r="C66" s="87">
        <v>42995</v>
      </c>
      <c r="D66" s="88"/>
      <c r="E66" s="88"/>
      <c r="F66" s="88"/>
      <c r="G66" s="88"/>
      <c r="H66" s="8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2017-09-17T10:06:06Z</cp:lastPrinted>
  <dcterms:created xsi:type="dcterms:W3CDTF">2005-07-26T20:23:27Z</dcterms:created>
  <dcterms:modified xsi:type="dcterms:W3CDTF">2017-09-17T10:13:10Z</dcterms:modified>
  <cp:category/>
  <cp:version/>
  <cp:contentType/>
  <cp:contentStatus/>
</cp:coreProperties>
</file>