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<sst xmlns="http://schemas.openxmlformats.org/spreadsheetml/2006/main" count="95" uniqueCount="57">
  <si>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</si>
  <si>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</si>
  <si>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</si>
  <si>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</si>
  <si>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</si>
  <si>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</si>
  <si>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</si>
  <si>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</si>
  <si>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</si>
  <si>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</si>
  <si>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</si>
  <si>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</si>
  <si>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</si>
  <si>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</si>
  <si>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</si>
  <si>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</si>
  <si>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</si>
  <si>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</si>
  <si>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</si>
  <si>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</si>
  <si>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</si>
  <si>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</si>
  <si>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</si>
  <si>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</si>
  <si>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</si>
  <si>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</si>
  <si>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</si>
  <si>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</si>
  <si>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</si>
  <si>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</si>
  <si>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</si>
  <si>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</si>
  <si>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</si>
  <si>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</si>
  <si>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</si>
  <si>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</si>
  <si>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</si>
  <si>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</si>
  <si>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</si>
  <si>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David</t>
  </si>
  <si>
    <t>Urbánek</t>
  </si>
  <si>
    <t>18.2.2018</t>
  </si>
  <si>
    <t>Václav</t>
  </si>
  <si>
    <t>Jan</t>
  </si>
  <si>
    <t>Matěj</t>
  </si>
  <si>
    <t>Barbora</t>
  </si>
  <si>
    <t>Buřil</t>
  </si>
  <si>
    <t>Fadrný</t>
  </si>
  <si>
    <t>Stančík</t>
  </si>
  <si>
    <t>Bártková</t>
  </si>
  <si>
    <t>TJ START Rychnov nad Kněžnou -  dorost</t>
  </si>
  <si>
    <t>TJ Horní Benešov -  dorost</t>
  </si>
  <si>
    <t>TJ START RK</t>
  </si>
  <si>
    <t>Ladislav Urbánek</t>
  </si>
  <si>
    <t>Jaroslav Kejzlar</t>
  </si>
  <si>
    <t>II/0552</t>
  </si>
  <si>
    <t>Vlastimil Skopalik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</si>
</sst>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52</v>
      </c>
      <c r="M1" s="100"/>
      <c r="N1" s="100"/>
      <c r="O1" s="101" t="s">
        <v>37</v>
      </c>
      <c r="P1" s="101"/>
      <c r="Q1" s="102" t="s">
        <v>41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46</v>
      </c>
      <c r="B8" s="78"/>
      <c r="C8" s="10">
        <v>1</v>
      </c>
      <c r="D8" s="11">
        <v>90</v>
      </c>
      <c r="E8" s="12">
        <v>26</v>
      </c>
      <c r="F8" s="12">
        <v>3</v>
      </c>
      <c r="G8" s="13">
        <f>IF(AND(ISBLANK(D8),ISBLANK(E8)),"",D8+E8)</f>
        <v>116</v>
      </c>
      <c r="H8" s="14">
        <f>IF(OR(ISNUMBER($G8),ISNUMBER($Q8)),(SIGN(N($G8)-N($Q8))+1)/2,"")</f>
        <v>1</v>
      </c>
      <c r="I8" s="15"/>
      <c r="K8" s="77" t="s">
        <v>47</v>
      </c>
      <c r="L8" s="78"/>
      <c r="M8" s="10">
        <v>1</v>
      </c>
      <c r="N8" s="11">
        <v>83</v>
      </c>
      <c r="O8" s="12">
        <v>32</v>
      </c>
      <c r="P8" s="12">
        <v>2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103</v>
      </c>
      <c r="E9" s="18">
        <v>51</v>
      </c>
      <c r="F9" s="18">
        <v>1</v>
      </c>
      <c r="G9" s="19">
        <f>IF(AND(ISBLANK(D9),ISBLANK(E9)),"",D9+E9)</f>
        <v>154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92</v>
      </c>
      <c r="O9" s="18">
        <v>36</v>
      </c>
      <c r="P9" s="18">
        <v>3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71" t="s">
        <v>42</v>
      </c>
      <c r="B10" s="72"/>
      <c r="C10" s="16">
        <v>3</v>
      </c>
      <c r="D10" s="17">
        <v>92</v>
      </c>
      <c r="E10" s="18">
        <v>53</v>
      </c>
      <c r="F10" s="18">
        <v>1</v>
      </c>
      <c r="G10" s="19">
        <f>IF(AND(ISBLANK(D10),ISBLANK(E10)),"",D10+E10)</f>
        <v>145</v>
      </c>
      <c r="H10" s="20">
        <f>IF(OR(ISNUMBER($G10),ISNUMBER($Q10)),(SIGN(N($G10)-N($Q10))+1)/2,"")</f>
        <v>0</v>
      </c>
      <c r="I10" s="15"/>
      <c r="K10" s="71" t="s">
        <v>43</v>
      </c>
      <c r="L10" s="72"/>
      <c r="M10" s="16">
        <v>3</v>
      </c>
      <c r="N10" s="17">
        <v>93</v>
      </c>
      <c r="O10" s="18">
        <v>54</v>
      </c>
      <c r="P10" s="18">
        <v>2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88</v>
      </c>
      <c r="E11" s="23">
        <v>44</v>
      </c>
      <c r="F11" s="23">
        <v>3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90</v>
      </c>
      <c r="O11" s="23">
        <v>38</v>
      </c>
      <c r="P11" s="23">
        <v>2</v>
      </c>
      <c r="Q11" s="24">
        <f>IF(AND(ISBLANK(N11),ISBLANK(O11)),"",N11+O11)</f>
        <v>128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24220</v>
      </c>
      <c r="B12" s="82"/>
      <c r="C12" s="26" t="s">
        <v>12</v>
      </c>
      <c r="D12" s="27">
        <f>IF(ISNUMBER($G12),SUM(D8:D11),"")</f>
        <v>373</v>
      </c>
      <c r="E12" s="28">
        <f>IF(ISNUMBER($G12),SUM(E8:E11),"")</f>
        <v>174</v>
      </c>
      <c r="F12" s="28">
        <f>IF(ISNUMBER($G12),SUM(F8:F11),"")</f>
        <v>8</v>
      </c>
      <c r="G12" s="29">
        <f>IF(SUM($G8:$G11)+SUM($Q8:$Q11)&gt;0,SUM(G8:G11),"")</f>
        <v>547</v>
      </c>
      <c r="H12" s="27">
        <f>IF(ISNUMBER($G12),SUM(H8:H11),"")</f>
        <v>3</v>
      </c>
      <c r="I12" s="76"/>
      <c r="K12" s="81">
        <v>23881</v>
      </c>
      <c r="L12" s="82"/>
      <c r="M12" s="26" t="s">
        <v>12</v>
      </c>
      <c r="N12" s="27">
        <f>IF(ISNUMBER($G12),SUM(N8:N11),"")</f>
        <v>358</v>
      </c>
      <c r="O12" s="28">
        <f>IF(ISNUMBER($G12),SUM(O8:O11),"")</f>
        <v>160</v>
      </c>
      <c r="P12" s="28">
        <f>IF(ISNUMBER($G12),SUM(P8:P11),"")</f>
        <v>9</v>
      </c>
      <c r="Q12" s="29">
        <f>IF(SUM($G8:$G11)+SUM($Q8:$Q11)&gt;0,SUM(Q8:Q11),"")</f>
        <v>518</v>
      </c>
      <c r="R12" s="27">
        <f>IF(ISNUMBER($G12),SUM(R8:R11),"")</f>
        <v>1</v>
      </c>
      <c r="S12" s="76"/>
    </row>
    <row r="13" spans="1:19" ht="12.75" customHeight="1">
      <c r="A13" s="77" t="s">
        <v>48</v>
      </c>
      <c r="B13" s="78"/>
      <c r="C13" s="10">
        <v>1</v>
      </c>
      <c r="D13" s="11">
        <v>93</v>
      </c>
      <c r="E13" s="12">
        <v>35</v>
      </c>
      <c r="F13" s="12">
        <v>3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77" t="s">
        <v>49</v>
      </c>
      <c r="L13" s="78"/>
      <c r="M13" s="10">
        <v>1</v>
      </c>
      <c r="N13" s="11">
        <v>98</v>
      </c>
      <c r="O13" s="12">
        <v>39</v>
      </c>
      <c r="P13" s="12">
        <v>1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89</v>
      </c>
      <c r="E14" s="18">
        <v>52</v>
      </c>
      <c r="F14" s="18">
        <v>0</v>
      </c>
      <c r="G14" s="19">
        <f>IF(AND(ISBLANK(D14),ISBLANK(E14)),"",D14+E14)</f>
        <v>141</v>
      </c>
      <c r="H14" s="20">
        <f>IF(OR(ISNUMBER($G14),ISNUMBER($Q14)),(SIGN(N($G14)-N($Q14))+1)/2,"")</f>
        <v>0.5</v>
      </c>
      <c r="I14" s="15"/>
      <c r="K14" s="79"/>
      <c r="L14" s="80"/>
      <c r="M14" s="16">
        <v>2</v>
      </c>
      <c r="N14" s="17">
        <v>97</v>
      </c>
      <c r="O14" s="18">
        <v>44</v>
      </c>
      <c r="P14" s="18">
        <v>3</v>
      </c>
      <c r="Q14" s="19">
        <f>IF(AND(ISBLANK(N14),ISBLANK(O14)),"",N14+O14)</f>
        <v>141</v>
      </c>
      <c r="R14" s="20">
        <f>IF(ISNUMBER($H14),1-$H14,"")</f>
        <v>0.5</v>
      </c>
      <c r="S14" s="15"/>
    </row>
    <row r="15" spans="1:19" ht="12.75" customHeight="1" thickBot="1">
      <c r="A15" s="71" t="s">
        <v>44</v>
      </c>
      <c r="B15" s="72"/>
      <c r="C15" s="16">
        <v>3</v>
      </c>
      <c r="D15" s="17">
        <v>96</v>
      </c>
      <c r="E15" s="18">
        <v>61</v>
      </c>
      <c r="F15" s="18">
        <v>2</v>
      </c>
      <c r="G15" s="19">
        <f>IF(AND(ISBLANK(D15),ISBLANK(E15)),"",D15+E15)</f>
        <v>157</v>
      </c>
      <c r="H15" s="20">
        <f>IF(OR(ISNUMBER($G15),ISNUMBER($Q15)),(SIGN(N($G15)-N($Q15))+1)/2,"")</f>
        <v>1</v>
      </c>
      <c r="I15" s="15"/>
      <c r="K15" s="71" t="s">
        <v>45</v>
      </c>
      <c r="L15" s="72"/>
      <c r="M15" s="16">
        <v>3</v>
      </c>
      <c r="N15" s="17">
        <v>94</v>
      </c>
      <c r="O15" s="18">
        <v>35</v>
      </c>
      <c r="P15" s="18">
        <v>2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101</v>
      </c>
      <c r="E16" s="23">
        <v>41</v>
      </c>
      <c r="F16" s="23">
        <v>2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93</v>
      </c>
      <c r="O16" s="23">
        <v>45</v>
      </c>
      <c r="P16" s="23">
        <v>1</v>
      </c>
      <c r="Q16" s="24">
        <f>IF(AND(ISBLANK(N16),ISBLANK(O16)),"",N16+O16)</f>
        <v>138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21361</v>
      </c>
      <c r="B17" s="82"/>
      <c r="C17" s="26" t="s">
        <v>12</v>
      </c>
      <c r="D17" s="27">
        <f>IF(ISNUMBER($G17),SUM(D13:D16),"")</f>
        <v>379</v>
      </c>
      <c r="E17" s="28">
        <f>IF(ISNUMBER($G17),SUM(E13:E16),"")</f>
        <v>189</v>
      </c>
      <c r="F17" s="28">
        <f>IF(ISNUMBER($G17),SUM(F13:F16),"")</f>
        <v>7</v>
      </c>
      <c r="G17" s="29">
        <f>IF(SUM($G13:$G16)+SUM($Q13:$Q16)&gt;0,SUM(G13:G16),"")</f>
        <v>568</v>
      </c>
      <c r="H17" s="27">
        <f>IF(ISNUMBER($G17),SUM(H13:H16),"")</f>
        <v>2.5</v>
      </c>
      <c r="I17" s="76"/>
      <c r="K17" s="81">
        <v>22507</v>
      </c>
      <c r="L17" s="82"/>
      <c r="M17" s="26" t="s">
        <v>12</v>
      </c>
      <c r="N17" s="27">
        <f>IF(ISNUMBER($G17),SUM(N13:N16),"")</f>
        <v>382</v>
      </c>
      <c r="O17" s="28">
        <f>IF(ISNUMBER($G17),SUM(O13:O16),"")</f>
        <v>163</v>
      </c>
      <c r="P17" s="28">
        <f>IF(ISNUMBER($G17),SUM(P13:P16),"")</f>
        <v>7</v>
      </c>
      <c r="Q17" s="29">
        <f>IF(SUM($G13:$G16)+SUM($Q13:$Q16)&gt;0,SUM(Q13:Q16),"")</f>
        <v>545</v>
      </c>
      <c r="R17" s="27">
        <f>IF(ISNUMBER($G17),SUM(R13:R16),"")</f>
        <v>1.5</v>
      </c>
      <c r="S17" s="76"/>
    </row>
    <row r="18" spans="1:19" ht="12.75" customHeight="1">
      <c r="A18" s="77" t="s">
        <v>40</v>
      </c>
      <c r="B18" s="78"/>
      <c r="C18" s="10">
        <v>1</v>
      </c>
      <c r="D18" s="11">
        <v>105</v>
      </c>
      <c r="E18" s="12">
        <v>63</v>
      </c>
      <c r="F18" s="12">
        <v>1</v>
      </c>
      <c r="G18" s="13">
        <f>IF(AND(ISBLANK(D18),ISBLANK(E18)),"",D18+E18)</f>
        <v>168</v>
      </c>
      <c r="H18" s="14">
        <f>IF(OR(ISNUMBER($G18),ISNUMBER($Q18)),(SIGN(N($G18)-N($Q18))+1)/2,"")</f>
        <v>1</v>
      </c>
      <c r="I18" s="15"/>
      <c r="K18" s="77"/>
      <c r="L18" s="78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104</v>
      </c>
      <c r="E19" s="18">
        <v>44</v>
      </c>
      <c r="F19" s="18">
        <v>2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  <v>0</v>
      </c>
      <c r="S19" s="15"/>
    </row>
    <row r="20" spans="1:19" ht="12.75" customHeight="1" thickBot="1">
      <c r="A20" s="71" t="s">
        <v>39</v>
      </c>
      <c r="B20" s="72"/>
      <c r="C20" s="16">
        <v>3</v>
      </c>
      <c r="D20" s="17">
        <v>100</v>
      </c>
      <c r="E20" s="18">
        <v>53</v>
      </c>
      <c r="F20" s="18">
        <v>0</v>
      </c>
      <c r="G20" s="19">
        <f>IF(AND(ISBLANK(D20),ISBLANK(E20)),"",D20+E20)</f>
        <v>153</v>
      </c>
      <c r="H20" s="20">
        <f>IF(OR(ISNUMBER($G20),ISNUMBER($Q20)),(SIGN(N($G20)-N($Q20))+1)/2,"")</f>
        <v>1</v>
      </c>
      <c r="I20" s="15"/>
      <c r="K20" s="71"/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52</v>
      </c>
      <c r="F21" s="23">
        <v>0</v>
      </c>
      <c r="G21" s="24">
        <f>IF(AND(ISBLANK(D21),ISBLANK(E21)),"",D21+E21)</f>
        <v>141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21362</v>
      </c>
      <c r="B22" s="82"/>
      <c r="C22" s="26" t="s">
        <v>12</v>
      </c>
      <c r="D22" s="27">
        <f>IF(ISNUMBER($G22),SUM(D18:D21),"")</f>
        <v>398</v>
      </c>
      <c r="E22" s="28">
        <f>IF(ISNUMBER($G22),SUM(E18:E21),"")</f>
        <v>212</v>
      </c>
      <c r="F22" s="28">
        <f>IF(ISNUMBER($G22),SUM(F18:F21),"")</f>
        <v>3</v>
      </c>
      <c r="G22" s="29">
        <f>IF(SUM($G18:$G21)+SUM($Q18:$Q21)&gt;0,SUM(G18:G21),"")</f>
        <v>610</v>
      </c>
      <c r="H22" s="27">
        <f>IF(ISNUMBER($G22),SUM(H18:H21),"")</f>
        <v>4</v>
      </c>
      <c r="I22" s="76"/>
      <c r="K22" s="81"/>
      <c r="L22" s="82"/>
      <c r="M22" s="26" t="s">
        <v>12</v>
      </c>
      <c r="N22" s="27">
        <f>IF(ISNUMBER($G22),SUM(N18:N21),"")</f>
        <v>0</v>
      </c>
      <c r="O22" s="28">
        <f>IF(ISNUMBER($G22),SUM(O18:O21),"")</f>
        <v>0</v>
      </c>
      <c r="P22" s="28">
        <f>IF(ISNUMBER($G22),SUM(P18:P21),"")</f>
        <v>0</v>
      </c>
      <c r="Q22" s="29">
        <f>IF(SUM($G18:$G21)+SUM($Q18:$Q21)&gt;0,SUM(Q18:Q21),"")</f>
        <v>0</v>
      </c>
      <c r="R22" s="27">
        <f>IF(ISNUMBER($G22),SUM(R18:R21),"")</f>
        <v>0</v>
      </c>
      <c r="S22" s="76"/>
    </row>
    <row r="23" spans="1:19" ht="12.75" customHeight="1">
      <c r="A23" s="77"/>
      <c r="B23" s="78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77"/>
      <c r="L23" s="78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79"/>
      <c r="B24" s="80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79"/>
      <c r="L24" s="80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71"/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/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</c>
    </row>
    <row r="27" spans="1:19" ht="15.75" customHeight="1" thickBot="1">
      <c r="A27" s="81"/>
      <c r="B27" s="82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76"/>
      <c r="K27" s="81"/>
      <c r="L27" s="82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1150</v>
      </c>
      <c r="E39" s="34">
        <f>IF(ISNUMBER($G39),SUM(E12,E17,E22,E27,E32,E37),"")</f>
        <v>575</v>
      </c>
      <c r="F39" s="34">
        <f>IF(ISNUMBER($G39),SUM(F12,F17,F22,F27,F32,F37),"")</f>
        <v>18</v>
      </c>
      <c r="G39" s="35">
        <f>IF(SUM($G$8:$G$37)+SUM($Q$8:$Q$37)&gt;0,SUM(G12,G17,G22,G27,G32,G37),"")</f>
        <v>1725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740</v>
      </c>
      <c r="O39" s="34">
        <f>IF(ISNUMBER($G39),SUM(O12,O17,O22,O27,O32,O37),"")</f>
        <v>323</v>
      </c>
      <c r="P39" s="34">
        <f>IF(ISNUMBER($G39),SUM(P12,P17,P22,P27,P32,P37),"")</f>
        <v>16</v>
      </c>
      <c r="Q39" s="35">
        <f>IF(SUM($G$8:$G$37)+SUM($Q$8:$Q$37)&gt;0,SUM(Q12,Q17,Q22,Q27,Q32,Q37),"")</f>
        <v>1063</v>
      </c>
      <c r="R39" s="36">
        <f>IF(SUM($G$8:$G$37)+SUM($Q$8:$Q$37)&gt;0,SUM(R12,R17,R22,R27,R32,R37),"")</f>
        <v>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53</v>
      </c>
      <c r="D41" s="124"/>
      <c r="E41" s="124"/>
      <c r="G41" s="103"/>
      <c r="H41" s="103"/>
      <c r="I41" s="39">
        <f>IF(ISNUMBER(I$39),SUM(I11,I16,I21,I26,I31,I36,I39),"")</f>
        <v>4</v>
      </c>
      <c r="K41" s="38"/>
      <c r="L41" s="42" t="s">
        <v>22</v>
      </c>
      <c r="M41" s="124" t="s">
        <v>56</v>
      </c>
      <c r="N41" s="124"/>
      <c r="O41" s="124"/>
      <c r="Q41" s="103" t="s">
        <v>16</v>
      </c>
      <c r="R41" s="10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54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55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Rychnov nad Kněžnou -  dorost – TJ Horní Benešov -  dorost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0.5</v>
      </c>
      <c r="D47" s="115"/>
      <c r="I47" s="2" t="s">
        <v>34</v>
      </c>
      <c r="J47" s="115">
        <v>1</v>
      </c>
      <c r="K47" s="115"/>
      <c r="P47" s="2" t="s">
        <v>35</v>
      </c>
      <c r="Q47" s="107">
        <v>44052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43149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2018-02-18T11:09:02Z</cp:lastPrinted>
  <dcterms:created xsi:type="dcterms:W3CDTF">2005-07-26T20:23:27Z</dcterms:created>
  <dcterms:modified xsi:type="dcterms:W3CDTF">2018-02-18T11:10:53Z</dcterms:modified>
  <cp:category/>
  <cp:version/>
  <cp:contentType/>
  <cp:contentStatus/>
</cp:coreProperties>
</file>