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<sst xmlns="http://schemas.openxmlformats.org/spreadsheetml/2006/main" count="99" uniqueCount="59">
  <si>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</si>
  <si>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</si>
  <si>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</si>
  <si>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</si>
  <si>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</si>
  <si>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</si>
  <si>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</si>
  <si>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</si>
  <si>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</si>
  <si>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</si>
  <si>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</si>
  <si>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</si>
  <si>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</si>
  <si>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</si>
  <si>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</si>
  <si>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</si>
  <si>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</si>
  <si>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</si>
  <si>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</si>
  <si>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</si>
  <si>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</si>
  <si>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</si>
  <si>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</si>
  <si>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</si>
  <si>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</si>
  <si>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</si>
  <si>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</si>
  <si>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</si>
  <si>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</si>
  <si>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</si>
  <si>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</si>
  <si>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</si>
  <si>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</si>
  <si>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</si>
  <si>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</si>
  <si>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</si>
  <si>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</si>
  <si>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</si>
  <si>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</si>
  <si>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Start Rychnov n./Kn.</t>
  </si>
  <si>
    <t>Marek</t>
  </si>
  <si>
    <t>Česká Lípa - dopsání na soupisku - Jiří Slabý - 05864, Česká Lípa - start náhradníka - Jiří Coubal - 22848</t>
  </si>
  <si>
    <t>17.1.2016</t>
  </si>
  <si>
    <t>Milan</t>
  </si>
  <si>
    <t>Matěj</t>
  </si>
  <si>
    <t>Petr</t>
  </si>
  <si>
    <t>David</t>
  </si>
  <si>
    <t xml:space="preserve">David </t>
  </si>
  <si>
    <t>Dřevecký</t>
  </si>
  <si>
    <t>Žoudlík</t>
  </si>
  <si>
    <t>Stančík</t>
  </si>
  <si>
    <t>Kotek</t>
  </si>
  <si>
    <t>Urbánek</t>
  </si>
  <si>
    <t>Ryzák</t>
  </si>
  <si>
    <t>TJ Start RK -  dorost</t>
  </si>
  <si>
    <t>Loko Trutnov -  dorost</t>
  </si>
  <si>
    <t>Jaroslav Kejzlar</t>
  </si>
  <si>
    <t>II/0552</t>
  </si>
  <si>
    <t>Petr Holý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</si>
</sst>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 t="s">
        <v>42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54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48</v>
      </c>
      <c r="B8" s="72"/>
      <c r="C8" s="10">
        <v>1</v>
      </c>
      <c r="D8" s="11">
        <v>99</v>
      </c>
      <c r="E8" s="12">
        <v>42</v>
      </c>
      <c r="F8" s="12">
        <v>2</v>
      </c>
      <c r="G8" s="13">
        <f>IF(AND(ISBLANK(D8),ISBLANK(E8)),"",D8+E8)</f>
        <v>141</v>
      </c>
      <c r="H8" s="14">
        <f>IF(OR(ISNUMBER($G8),ISNUMBER($Q8)),(SIGN(N($G8)-N($Q8))+1)/2,"")</f>
        <v>0</v>
      </c>
      <c r="I8" s="15"/>
      <c r="K8" s="71" t="s">
        <v>49</v>
      </c>
      <c r="L8" s="72"/>
      <c r="M8" s="10">
        <v>1</v>
      </c>
      <c r="N8" s="11">
        <v>100</v>
      </c>
      <c r="O8" s="12">
        <v>53</v>
      </c>
      <c r="P8" s="12">
        <v>1</v>
      </c>
      <c r="Q8" s="13">
        <f>IF(AND(ISBLANK(N8),ISBLANK(O8)),"",N8+O8)</f>
        <v>153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83</v>
      </c>
      <c r="E9" s="18">
        <v>45</v>
      </c>
      <c r="F9" s="18">
        <v>1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93</v>
      </c>
      <c r="O9" s="18">
        <v>53</v>
      </c>
      <c r="P9" s="18">
        <v>2</v>
      </c>
      <c r="Q9" s="19">
        <f>IF(AND(ISBLANK(N9),ISBLANK(O9)),"",N9+O9)</f>
        <v>146</v>
      </c>
      <c r="R9" s="20">
        <f>IF(ISNUMBER($H9),1-$H9,"")</f>
        <v>1</v>
      </c>
      <c r="S9" s="15"/>
    </row>
    <row r="10" spans="1:19" ht="12.75" customHeight="1" thickBot="1">
      <c r="A10" s="75" t="s">
        <v>43</v>
      </c>
      <c r="B10" s="76"/>
      <c r="C10" s="16">
        <v>3</v>
      </c>
      <c r="D10" s="17">
        <v>74</v>
      </c>
      <c r="E10" s="18">
        <v>45</v>
      </c>
      <c r="F10" s="18">
        <v>1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75" t="s">
        <v>40</v>
      </c>
      <c r="L10" s="76"/>
      <c r="M10" s="16">
        <v>3</v>
      </c>
      <c r="N10" s="17">
        <v>94</v>
      </c>
      <c r="O10" s="18">
        <v>54</v>
      </c>
      <c r="P10" s="18">
        <v>2</v>
      </c>
      <c r="Q10" s="19">
        <f>IF(AND(ISBLANK(N10),ISBLANK(O10)),"",N10+O10)</f>
        <v>148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62</v>
      </c>
      <c r="E11" s="23">
        <v>44</v>
      </c>
      <c r="F11" s="23">
        <v>3</v>
      </c>
      <c r="G11" s="24">
        <f>IF(AND(ISBLANK(D11),ISBLANK(E11)),"",D11+E11)</f>
        <v>106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87</v>
      </c>
      <c r="O11" s="23">
        <v>27</v>
      </c>
      <c r="P11" s="23">
        <v>3</v>
      </c>
      <c r="Q11" s="24">
        <f>IF(AND(ISBLANK(N11),ISBLANK(O11)),"",N11+O11)</f>
        <v>114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22970</v>
      </c>
      <c r="B12" s="80"/>
      <c r="C12" s="26" t="s">
        <v>12</v>
      </c>
      <c r="D12" s="27">
        <f>IF(ISNUMBER($G12),SUM(D8:D11),"")</f>
        <v>318</v>
      </c>
      <c r="E12" s="28">
        <f>IF(ISNUMBER($G12),SUM(E8:E11),"")</f>
        <v>176</v>
      </c>
      <c r="F12" s="28">
        <f>IF(ISNUMBER($G12),SUM(F8:F11),"")</f>
        <v>7</v>
      </c>
      <c r="G12" s="29">
        <f>IF(SUM($G8:$G11)+SUM($Q8:$Q11)&gt;0,SUM(G8:G11),"")</f>
        <v>494</v>
      </c>
      <c r="H12" s="27">
        <f>IF(ISNUMBER($G12),SUM(H8:H11),"")</f>
        <v>0</v>
      </c>
      <c r="I12" s="82"/>
      <c r="K12" s="79">
        <v>21625</v>
      </c>
      <c r="L12" s="80"/>
      <c r="M12" s="26" t="s">
        <v>12</v>
      </c>
      <c r="N12" s="27">
        <f>IF(ISNUMBER($G12),SUM(N8:N11),"")</f>
        <v>374</v>
      </c>
      <c r="O12" s="28">
        <f>IF(ISNUMBER($G12),SUM(O8:O11),"")</f>
        <v>187</v>
      </c>
      <c r="P12" s="28">
        <f>IF(ISNUMBER($G12),SUM(P8:P11),"")</f>
        <v>8</v>
      </c>
      <c r="Q12" s="29">
        <f>IF(SUM($G8:$G11)+SUM($Q8:$Q11)&gt;0,SUM(Q8:Q11),"")</f>
        <v>561</v>
      </c>
      <c r="R12" s="27">
        <f>IF(ISNUMBER($G12),SUM(R8:R11),"")</f>
        <v>4</v>
      </c>
      <c r="S12" s="82"/>
    </row>
    <row r="13" spans="1:19" ht="12.75" customHeight="1">
      <c r="A13" s="71" t="s">
        <v>50</v>
      </c>
      <c r="B13" s="72"/>
      <c r="C13" s="10">
        <v>1</v>
      </c>
      <c r="D13" s="11">
        <v>101</v>
      </c>
      <c r="E13" s="12">
        <v>44</v>
      </c>
      <c r="F13" s="12">
        <v>1</v>
      </c>
      <c r="G13" s="13">
        <f>IF(AND(ISBLANK(D13),ISBLANK(E13)),"",D13+E13)</f>
        <v>145</v>
      </c>
      <c r="H13" s="14">
        <f>IF(OR(ISNUMBER($G13),ISNUMBER($Q13)),(SIGN(N($G13)-N($Q13))+1)/2,"")</f>
        <v>0</v>
      </c>
      <c r="I13" s="15"/>
      <c r="K13" s="71" t="s">
        <v>51</v>
      </c>
      <c r="L13" s="72"/>
      <c r="M13" s="10">
        <v>1</v>
      </c>
      <c r="N13" s="11">
        <v>94</v>
      </c>
      <c r="O13" s="12">
        <v>61</v>
      </c>
      <c r="P13" s="12">
        <v>0</v>
      </c>
      <c r="Q13" s="13">
        <f>IF(AND(ISBLANK(N13),ISBLANK(O13)),"",N13+O13)</f>
        <v>155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99</v>
      </c>
      <c r="E14" s="18">
        <v>27</v>
      </c>
      <c r="F14" s="18">
        <v>6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101</v>
      </c>
      <c r="O14" s="18">
        <v>26</v>
      </c>
      <c r="P14" s="18">
        <v>4</v>
      </c>
      <c r="Q14" s="19">
        <f>IF(AND(ISBLANK(N14),ISBLANK(O14)),"",N14+O14)</f>
        <v>127</v>
      </c>
      <c r="R14" s="20">
        <f>IF(ISNUMBER($H14),1-$H14,"")</f>
        <v>1</v>
      </c>
      <c r="S14" s="15"/>
    </row>
    <row r="15" spans="1:19" ht="12.75" customHeight="1" thickBot="1">
      <c r="A15" s="75" t="s">
        <v>44</v>
      </c>
      <c r="B15" s="76"/>
      <c r="C15" s="16">
        <v>3</v>
      </c>
      <c r="D15" s="17">
        <v>78</v>
      </c>
      <c r="E15" s="18">
        <v>53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5" t="s">
        <v>45</v>
      </c>
      <c r="L15" s="76"/>
      <c r="M15" s="16">
        <v>3</v>
      </c>
      <c r="N15" s="17">
        <v>85</v>
      </c>
      <c r="O15" s="18">
        <v>42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101</v>
      </c>
      <c r="E16" s="23">
        <v>36</v>
      </c>
      <c r="F16" s="23">
        <v>1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83</v>
      </c>
      <c r="O16" s="23">
        <v>44</v>
      </c>
      <c r="P16" s="23">
        <v>2</v>
      </c>
      <c r="Q16" s="24">
        <f>IF(AND(ISBLANK(N16),ISBLANK(O16)),"",N16+O16)</f>
        <v>127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21361</v>
      </c>
      <c r="B17" s="80"/>
      <c r="C17" s="26" t="s">
        <v>12</v>
      </c>
      <c r="D17" s="27">
        <f>IF(ISNUMBER($G17),SUM(D13:D16),"")</f>
        <v>379</v>
      </c>
      <c r="E17" s="28">
        <f>IF(ISNUMBER($G17),SUM(E13:E16),"")</f>
        <v>160</v>
      </c>
      <c r="F17" s="28">
        <f>IF(ISNUMBER($G17),SUM(F13:F16),"")</f>
        <v>10</v>
      </c>
      <c r="G17" s="29">
        <f>IF(SUM($G13:$G16)+SUM($Q13:$Q16)&gt;0,SUM(G13:G16),"")</f>
        <v>539</v>
      </c>
      <c r="H17" s="27">
        <f>IF(ISNUMBER($G17),SUM(H13:H16),"")</f>
        <v>2</v>
      </c>
      <c r="I17" s="82"/>
      <c r="K17" s="79">
        <v>19939</v>
      </c>
      <c r="L17" s="80"/>
      <c r="M17" s="26" t="s">
        <v>12</v>
      </c>
      <c r="N17" s="27">
        <f>IF(ISNUMBER($G17),SUM(N13:N16),"")</f>
        <v>363</v>
      </c>
      <c r="O17" s="28">
        <f>IF(ISNUMBER($G17),SUM(O13:O16),"")</f>
        <v>173</v>
      </c>
      <c r="P17" s="28">
        <f>IF(ISNUMBER($G17),SUM(P13:P16),"")</f>
        <v>6</v>
      </c>
      <c r="Q17" s="29">
        <f>IF(SUM($G13:$G16)+SUM($Q13:$Q16)&gt;0,SUM(Q13:Q16),"")</f>
        <v>536</v>
      </c>
      <c r="R17" s="27">
        <f>IF(ISNUMBER($G17),SUM(R13:R16),"")</f>
        <v>2</v>
      </c>
      <c r="S17" s="82"/>
    </row>
    <row r="18" spans="1:19" ht="12.75" customHeight="1">
      <c r="A18" s="71" t="s">
        <v>52</v>
      </c>
      <c r="B18" s="72"/>
      <c r="C18" s="10">
        <v>1</v>
      </c>
      <c r="D18" s="11">
        <v>94</v>
      </c>
      <c r="E18" s="12">
        <v>35</v>
      </c>
      <c r="F18" s="12">
        <v>0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71" t="s">
        <v>53</v>
      </c>
      <c r="L18" s="72"/>
      <c r="M18" s="10">
        <v>1</v>
      </c>
      <c r="N18" s="11">
        <v>87</v>
      </c>
      <c r="O18" s="12">
        <v>54</v>
      </c>
      <c r="P18" s="12">
        <v>0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93</v>
      </c>
      <c r="E19" s="18">
        <v>57</v>
      </c>
      <c r="F19" s="18">
        <v>0</v>
      </c>
      <c r="G19" s="19">
        <f>IF(AND(ISBLANK(D19),ISBLANK(E19)),"",D19+E19)</f>
        <v>150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82</v>
      </c>
      <c r="O19" s="18">
        <v>26</v>
      </c>
      <c r="P19" s="18">
        <v>5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75" t="s">
        <v>46</v>
      </c>
      <c r="B20" s="76"/>
      <c r="C20" s="16">
        <v>3</v>
      </c>
      <c r="D20" s="17">
        <v>77</v>
      </c>
      <c r="E20" s="18">
        <v>36</v>
      </c>
      <c r="F20" s="18">
        <v>1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75" t="s">
        <v>47</v>
      </c>
      <c r="L20" s="76"/>
      <c r="M20" s="16">
        <v>3</v>
      </c>
      <c r="N20" s="17">
        <v>74</v>
      </c>
      <c r="O20" s="18">
        <v>45</v>
      </c>
      <c r="P20" s="18">
        <v>0</v>
      </c>
      <c r="Q20" s="19">
        <f>IF(AND(ISBLANK(N20),ISBLANK(O20)),"",N20+O20)</f>
        <v>119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94</v>
      </c>
      <c r="E21" s="23">
        <v>63</v>
      </c>
      <c r="F21" s="23">
        <v>0</v>
      </c>
      <c r="G21" s="24">
        <f>IF(AND(ISBLANK(D21),ISBLANK(E21)),"",D21+E21)</f>
        <v>157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86</v>
      </c>
      <c r="O21" s="23">
        <v>36</v>
      </c>
      <c r="P21" s="23">
        <v>0</v>
      </c>
      <c r="Q21" s="24">
        <f>IF(AND(ISBLANK(N21),ISBLANK(O21)),"",N21+O21)</f>
        <v>122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21362</v>
      </c>
      <c r="B22" s="80"/>
      <c r="C22" s="26" t="s">
        <v>12</v>
      </c>
      <c r="D22" s="27">
        <f>IF(ISNUMBER($G22),SUM(D18:D21),"")</f>
        <v>358</v>
      </c>
      <c r="E22" s="28">
        <f>IF(ISNUMBER($G22),SUM(E18:E21),"")</f>
        <v>191</v>
      </c>
      <c r="F22" s="28">
        <f>IF(ISNUMBER($G22),SUM(F18:F21),"")</f>
        <v>1</v>
      </c>
      <c r="G22" s="29">
        <f>IF(SUM($G18:$G21)+SUM($Q18:$Q21)&gt;0,SUM(G18:G21),"")</f>
        <v>549</v>
      </c>
      <c r="H22" s="27">
        <f>IF(ISNUMBER($G22),SUM(H18:H21),"")</f>
        <v>2</v>
      </c>
      <c r="I22" s="82"/>
      <c r="K22" s="79">
        <v>20381</v>
      </c>
      <c r="L22" s="80"/>
      <c r="M22" s="26" t="s">
        <v>12</v>
      </c>
      <c r="N22" s="27">
        <f>IF(ISNUMBER($G22),SUM(N18:N21),"")</f>
        <v>329</v>
      </c>
      <c r="O22" s="28">
        <f>IF(ISNUMBER($G22),SUM(O18:O21),"")</f>
        <v>161</v>
      </c>
      <c r="P22" s="28">
        <f>IF(ISNUMBER($G22),SUM(P18:P21),"")</f>
        <v>5</v>
      </c>
      <c r="Q22" s="29">
        <f>IF(SUM($G18:$G21)+SUM($Q18:$Q21)&gt;0,SUM(Q18:Q21),"")</f>
        <v>490</v>
      </c>
      <c r="R22" s="27">
        <f>IF(ISNUMBER($G22),SUM(R18:R21),"")</f>
        <v>2</v>
      </c>
      <c r="S22" s="82"/>
    </row>
    <row r="23" spans="1:19" ht="12.75" customHeight="1">
      <c r="A23" s="71"/>
      <c r="B23" s="72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71"/>
      <c r="L23" s="72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73"/>
      <c r="B24" s="74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73"/>
      <c r="L24" s="74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75"/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/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</c>
    </row>
    <row r="27" spans="1:19" ht="15.75" customHeight="1" thickBot="1">
      <c r="A27" s="79"/>
      <c r="B27" s="80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82"/>
      <c r="K27" s="79"/>
      <c r="L27" s="80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1055</v>
      </c>
      <c r="E39" s="34">
        <f>IF(ISNUMBER($G39),SUM(E12,E17,E22,E27,E32,E37),"")</f>
        <v>527</v>
      </c>
      <c r="F39" s="34">
        <f>IF(ISNUMBER($G39),SUM(F12,F17,F22,F27,F32,F37),"")</f>
        <v>18</v>
      </c>
      <c r="G39" s="35">
        <f>IF(SUM($G$8:$G$37)+SUM($Q$8:$Q$37)&gt;0,SUM(G12,G17,G22,G27,G32,G37),"")</f>
        <v>1582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1066</v>
      </c>
      <c r="O39" s="34">
        <f>IF(ISNUMBER($G39),SUM(O12,O17,O22,O27,O32,O37),"")</f>
        <v>521</v>
      </c>
      <c r="P39" s="34">
        <f>IF(ISNUMBER($G39),SUM(P12,P17,P22,P27,P32,P37),"")</f>
        <v>19</v>
      </c>
      <c r="Q39" s="35">
        <f>IF(SUM($G$8:$G$37)+SUM($Q$8:$Q$37)&gt;0,SUM(Q12,Q17,Q22,Q27,Q32,Q37),"")</f>
        <v>1587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56</v>
      </c>
      <c r="D41" s="125"/>
      <c r="E41" s="125"/>
      <c r="G41" s="107" t="s">
        <v>16</v>
      </c>
      <c r="H41" s="107"/>
      <c r="I41" s="39">
        <f>IF(ISNUMBER(I$39),SUM(I11,I16,I21,I26,I31,I36,I39),"")</f>
        <v>2</v>
      </c>
      <c r="K41" s="38"/>
      <c r="L41" s="42" t="s">
        <v>22</v>
      </c>
      <c r="M41" s="125" t="s">
        <v>58</v>
      </c>
      <c r="N41" s="125"/>
      <c r="O41" s="125"/>
      <c r="Q41" s="107" t="s">
        <v>16</v>
      </c>
      <c r="R41" s="107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56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57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RK -  dorost – Loko Trutnov -  dorost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18</v>
      </c>
      <c r="K46" s="104"/>
    </row>
    <row r="47" spans="2:19" ht="19.5" customHeight="1">
      <c r="B47" s="2" t="s">
        <v>32</v>
      </c>
      <c r="C47" s="105">
        <v>0.5</v>
      </c>
      <c r="D47" s="106"/>
      <c r="I47" s="2" t="s">
        <v>34</v>
      </c>
      <c r="J47" s="106">
        <v>2</v>
      </c>
      <c r="K47" s="106"/>
      <c r="P47" s="2" t="s">
        <v>35</v>
      </c>
      <c r="Q47" s="123">
        <v>42931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 t="s">
        <v>41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>
        <v>42386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2016-01-17T11:06:15Z</cp:lastPrinted>
  <dcterms:created xsi:type="dcterms:W3CDTF">2005-07-26T20:23:27Z</dcterms:created>
  <dcterms:modified xsi:type="dcterms:W3CDTF">2016-01-17T11:12:47Z</dcterms:modified>
  <cp:category/>
  <cp:version/>
  <cp:contentType/>
  <cp:contentStatus/>
</cp:coreProperties>
</file>